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 activeTab="6"/>
  </bookViews>
  <sheets>
    <sheet name="Sažetak" sheetId="15" r:id="rId1"/>
    <sheet name="Prihodi i rashodi po izvorima" sheetId="22" r:id="rId2"/>
    <sheet name="Rashodi prema funkcijskoj k " sheetId="24" r:id="rId3"/>
    <sheet name="Rashodi" sheetId="16" r:id="rId4"/>
    <sheet name="Prihodi" sheetId="12" r:id="rId5"/>
    <sheet name="Račun financiranja" sheetId="19" r:id="rId6"/>
    <sheet name="Programska klasifikacija" sheetId="18" r:id="rId7"/>
  </sheets>
  <definedNames>
    <definedName name="_GoBack" localSheetId="4">Prihodi!$B$37</definedName>
    <definedName name="_GoBack" localSheetId="3">Rashodi!#REF!</definedName>
    <definedName name="_xlnm.Print_Area" localSheetId="4">Prihodi!$A$3:$G$53</definedName>
    <definedName name="_xlnm.Print_Area" localSheetId="3">Rashodi!$A$3:$G$86</definedName>
    <definedName name="_xlnm.Print_Titles" localSheetId="1">'Prihodi i rashodi po izvorima'!#REF!</definedName>
    <definedName name="_xlnm.Print_Titles" localSheetId="6">'Programska klasifikacija'!$2:$2</definedName>
  </definedNames>
  <calcPr calcId="162913"/>
  <fileRecoveryPr autoRecover="0"/>
</workbook>
</file>

<file path=xl/calcChain.xml><?xml version="1.0" encoding="utf-8"?>
<calcChain xmlns="http://schemas.openxmlformats.org/spreadsheetml/2006/main">
  <c r="E310" i="18" l="1"/>
  <c r="E311" i="18"/>
  <c r="E312" i="18"/>
  <c r="E314" i="18"/>
  <c r="E316" i="18"/>
  <c r="E318" i="18"/>
  <c r="E319" i="18"/>
  <c r="E322" i="18"/>
  <c r="E283" i="18"/>
  <c r="E284" i="18"/>
  <c r="E286" i="18"/>
  <c r="E288" i="18"/>
  <c r="E290" i="18"/>
  <c r="E291" i="18"/>
  <c r="F243" i="18"/>
  <c r="F244" i="18"/>
  <c r="F245" i="18"/>
  <c r="F246" i="18"/>
  <c r="F252" i="18"/>
  <c r="E218" i="18"/>
  <c r="E226" i="18"/>
  <c r="E220" i="18"/>
  <c r="E219" i="18" s="1"/>
  <c r="M31" i="22"/>
  <c r="M21" i="22"/>
  <c r="M22" i="22"/>
  <c r="M23" i="22"/>
  <c r="M24" i="22"/>
  <c r="M26" i="22"/>
  <c r="M27" i="22"/>
  <c r="M29" i="22"/>
  <c r="M30" i="22"/>
  <c r="M20" i="22"/>
  <c r="M7" i="22"/>
  <c r="M8" i="22"/>
  <c r="M9" i="22"/>
  <c r="M10" i="22"/>
  <c r="M12" i="22"/>
  <c r="M13" i="22"/>
  <c r="M15" i="22"/>
  <c r="M16" i="22"/>
  <c r="M17" i="22"/>
  <c r="M6" i="22"/>
  <c r="F7" i="15"/>
  <c r="E19" i="15"/>
  <c r="F19" i="15"/>
  <c r="E20" i="15"/>
  <c r="F20" i="15"/>
  <c r="B21" i="15"/>
  <c r="C21" i="15"/>
  <c r="D21" i="15"/>
  <c r="E21" i="15"/>
  <c r="F21" i="15"/>
  <c r="E24" i="15"/>
  <c r="F24" i="15"/>
  <c r="E25" i="15"/>
  <c r="B28" i="15"/>
  <c r="E28" i="15"/>
  <c r="F28" i="15"/>
  <c r="B34" i="15"/>
  <c r="D34" i="15"/>
  <c r="E34" i="15"/>
  <c r="F34" i="15"/>
  <c r="B35" i="15"/>
  <c r="C35" i="15"/>
  <c r="D35" i="15"/>
  <c r="E35" i="15" s="1"/>
  <c r="B38" i="15"/>
  <c r="C38" i="15"/>
  <c r="D38" i="15"/>
  <c r="E38" i="15"/>
  <c r="F38" i="15"/>
  <c r="F8" i="24"/>
  <c r="F9" i="24"/>
  <c r="F10" i="24"/>
  <c r="F7" i="24"/>
  <c r="E10" i="24"/>
  <c r="E9" i="24"/>
  <c r="E8" i="24"/>
  <c r="E7" i="24"/>
  <c r="H20" i="22"/>
  <c r="L28" i="22"/>
  <c r="L25" i="22"/>
  <c r="H6" i="22"/>
  <c r="L14" i="22"/>
  <c r="L11" i="22"/>
  <c r="L31" i="22"/>
  <c r="L30" i="22"/>
  <c r="L29" i="22"/>
  <c r="L27" i="22"/>
  <c r="L26" i="22"/>
  <c r="L24" i="22"/>
  <c r="L23" i="22"/>
  <c r="L22" i="22"/>
  <c r="L21" i="22"/>
  <c r="L7" i="22"/>
  <c r="L8" i="22"/>
  <c r="L9" i="22"/>
  <c r="L10" i="22"/>
  <c r="L12" i="22"/>
  <c r="L13" i="22"/>
  <c r="L15" i="22"/>
  <c r="L16" i="22"/>
  <c r="L17" i="22"/>
  <c r="K20" i="22"/>
  <c r="K6" i="22"/>
  <c r="E53" i="12"/>
  <c r="E282" i="18" l="1"/>
  <c r="E280" i="18" s="1"/>
  <c r="F35" i="15"/>
  <c r="L6" i="22"/>
  <c r="L20" i="22"/>
  <c r="D6" i="12"/>
  <c r="E57" i="18"/>
  <c r="E63" i="18"/>
  <c r="F236" i="18"/>
  <c r="F237" i="18"/>
  <c r="F238" i="18"/>
  <c r="F239" i="18"/>
  <c r="D311" i="18" l="1"/>
  <c r="D282" i="18"/>
  <c r="D283" i="18" s="1"/>
  <c r="D157" i="18" l="1"/>
  <c r="D165" i="18" s="1"/>
  <c r="E155" i="18"/>
  <c r="D95" i="18"/>
  <c r="D12" i="18"/>
  <c r="E136" i="18"/>
  <c r="E139" i="18"/>
  <c r="E138" i="18" s="1"/>
  <c r="E134" i="18"/>
  <c r="E132" i="18"/>
  <c r="E126" i="18"/>
  <c r="E124" i="18"/>
  <c r="E122" i="18"/>
  <c r="E121" i="18" l="1"/>
  <c r="E120" i="18" s="1"/>
  <c r="E119" i="18" s="1"/>
  <c r="E118" i="18" s="1"/>
  <c r="E96" i="18"/>
  <c r="E108" i="18"/>
  <c r="E111" i="18"/>
  <c r="E106" i="18"/>
  <c r="E104" i="18"/>
  <c r="E101" i="18"/>
  <c r="E103" i="18" l="1"/>
  <c r="E95" i="18"/>
  <c r="E74" i="18"/>
  <c r="E42" i="18"/>
  <c r="E47" i="18"/>
  <c r="E51" i="18"/>
  <c r="E44" i="18"/>
  <c r="E30" i="18"/>
  <c r="E94" i="18" l="1"/>
  <c r="E93" i="18" s="1"/>
  <c r="E92" i="18" s="1"/>
  <c r="E22" i="18"/>
  <c r="E41" i="18"/>
  <c r="E40" i="18" s="1"/>
  <c r="E36" i="18"/>
  <c r="E35" i="18" s="1"/>
  <c r="E17" i="18"/>
  <c r="B7" i="15" l="1"/>
  <c r="B8" i="15"/>
  <c r="B10" i="15"/>
  <c r="B11" i="15"/>
  <c r="B12" i="15" l="1"/>
  <c r="B37" i="15" s="1"/>
  <c r="B39" i="15" s="1"/>
  <c r="B9" i="15"/>
  <c r="F290" i="18"/>
  <c r="F318" i="18"/>
  <c r="F311" i="18"/>
  <c r="F258" i="18"/>
  <c r="F259" i="18"/>
  <c r="F260" i="18"/>
  <c r="E131" i="18"/>
  <c r="F41" i="18"/>
  <c r="E59" i="18"/>
  <c r="E56" i="18" s="1"/>
  <c r="E55" i="18" s="1"/>
  <c r="F9" i="18"/>
  <c r="F10" i="18"/>
  <c r="F11" i="18"/>
  <c r="F12" i="18"/>
  <c r="F35" i="18"/>
  <c r="F92" i="18"/>
  <c r="F93" i="18"/>
  <c r="F94" i="18"/>
  <c r="F95" i="18"/>
  <c r="F103" i="18"/>
  <c r="F114" i="18"/>
  <c r="F115" i="18"/>
  <c r="F118" i="18"/>
  <c r="F119" i="18"/>
  <c r="F120" i="18"/>
  <c r="F121" i="18"/>
  <c r="F128" i="18"/>
  <c r="F129" i="18"/>
  <c r="F142" i="18"/>
  <c r="F143" i="18"/>
  <c r="F144" i="18"/>
  <c r="F145" i="18"/>
  <c r="F155" i="18"/>
  <c r="F156" i="18"/>
  <c r="F157" i="18"/>
  <c r="F158" i="18"/>
  <c r="F165" i="18"/>
  <c r="F181" i="18"/>
  <c r="F184" i="18"/>
  <c r="F185" i="18"/>
  <c r="F202" i="18"/>
  <c r="F203" i="18"/>
  <c r="F204" i="18"/>
  <c r="F216" i="18"/>
  <c r="F217" i="18"/>
  <c r="F218" i="18"/>
  <c r="F219" i="18"/>
  <c r="F230" i="18"/>
  <c r="F231" i="18"/>
  <c r="F232" i="18"/>
  <c r="F233" i="18"/>
  <c r="F253" i="18"/>
  <c r="F254" i="18"/>
  <c r="F255" i="18"/>
  <c r="F263" i="18"/>
  <c r="F264" i="18"/>
  <c r="F265" i="18"/>
  <c r="F273" i="18"/>
  <c r="F274" i="18"/>
  <c r="F275" i="18"/>
  <c r="F276" i="18"/>
  <c r="F279" i="18"/>
  <c r="F280" i="18"/>
  <c r="F281" i="18"/>
  <c r="F282" i="18"/>
  <c r="F283" i="18"/>
  <c r="F294" i="18"/>
  <c r="F295" i="18"/>
  <c r="F296" i="18"/>
  <c r="F307" i="18"/>
  <c r="F324" i="18"/>
  <c r="F325" i="18"/>
  <c r="F326" i="18"/>
  <c r="F333" i="18"/>
  <c r="F7" i="18"/>
  <c r="E54" i="18" l="1"/>
  <c r="E53" i="18"/>
  <c r="B13" i="15"/>
  <c r="B33" i="15"/>
  <c r="B36" i="15" s="1"/>
  <c r="F131" i="18"/>
  <c r="E130" i="18"/>
  <c r="F130" i="18" s="1"/>
  <c r="E73" i="18"/>
  <c r="E72" i="18" s="1"/>
  <c r="E71" i="18" s="1"/>
  <c r="F71" i="18" s="1"/>
  <c r="E39" i="18"/>
  <c r="E38" i="18" s="1"/>
  <c r="F38" i="18" s="1"/>
  <c r="F40" i="18"/>
  <c r="F57" i="16"/>
  <c r="F310" i="18" l="1"/>
  <c r="E308" i="18"/>
  <c r="F308" i="18" s="1"/>
  <c r="E309" i="18"/>
  <c r="F309" i="18" s="1"/>
  <c r="F56" i="18"/>
  <c r="F73" i="18"/>
  <c r="F72" i="18"/>
  <c r="F39" i="18"/>
  <c r="F67" i="16"/>
  <c r="F68" i="16"/>
  <c r="F69" i="16"/>
  <c r="F70" i="16"/>
  <c r="F71" i="16"/>
  <c r="F72" i="16"/>
  <c r="F73" i="16"/>
  <c r="F75" i="16"/>
  <c r="F53" i="18" l="1"/>
  <c r="F55" i="18"/>
  <c r="F51" i="16" l="1"/>
  <c r="G14" i="12" l="1"/>
  <c r="G16" i="12"/>
  <c r="F16" i="12"/>
  <c r="E15" i="12"/>
  <c r="F15" i="12" s="1"/>
  <c r="D56" i="16"/>
  <c r="D53" i="16" s="1"/>
  <c r="D6" i="16" s="1"/>
  <c r="D62" i="16"/>
  <c r="G62" i="16" s="1"/>
  <c r="D77" i="16"/>
  <c r="D76" i="16" s="1"/>
  <c r="F8" i="15"/>
  <c r="E35" i="12"/>
  <c r="G35" i="12" s="1"/>
  <c r="E34" i="12"/>
  <c r="E49" i="16"/>
  <c r="E42" i="16"/>
  <c r="F52" i="16"/>
  <c r="E18" i="16"/>
  <c r="F18" i="16" s="1"/>
  <c r="F22" i="16"/>
  <c r="E14" i="16"/>
  <c r="F14" i="16" s="1"/>
  <c r="E8" i="16"/>
  <c r="G32" i="12"/>
  <c r="G33" i="12"/>
  <c r="G36" i="12"/>
  <c r="F36" i="12"/>
  <c r="E77" i="16"/>
  <c r="E76" i="16" s="1"/>
  <c r="E74" i="16"/>
  <c r="F74" i="16" s="1"/>
  <c r="E66" i="16"/>
  <c r="F66" i="16" s="1"/>
  <c r="E63" i="16"/>
  <c r="E62" i="16"/>
  <c r="E59" i="16"/>
  <c r="E58" i="16"/>
  <c r="E56" i="16"/>
  <c r="E54" i="16"/>
  <c r="F50" i="16"/>
  <c r="F47" i="16"/>
  <c r="F46" i="16"/>
  <c r="F45" i="16"/>
  <c r="F44" i="16"/>
  <c r="F43" i="16"/>
  <c r="F41" i="16"/>
  <c r="E40" i="16"/>
  <c r="F39" i="16"/>
  <c r="F38" i="16"/>
  <c r="F37" i="16"/>
  <c r="F36" i="16"/>
  <c r="F35" i="16"/>
  <c r="F34" i="16"/>
  <c r="F33" i="16"/>
  <c r="F32" i="16"/>
  <c r="F31" i="16"/>
  <c r="E30" i="16"/>
  <c r="F29" i="16"/>
  <c r="F28" i="16"/>
  <c r="F27" i="16"/>
  <c r="F26" i="16"/>
  <c r="F25" i="16"/>
  <c r="F24" i="16"/>
  <c r="E23" i="16"/>
  <c r="F23" i="16" s="1"/>
  <c r="F21" i="16"/>
  <c r="F20" i="16"/>
  <c r="F19" i="16"/>
  <c r="F16" i="16"/>
  <c r="F15" i="16"/>
  <c r="F13" i="16"/>
  <c r="E12" i="16"/>
  <c r="F12" i="16" s="1"/>
  <c r="F11" i="16"/>
  <c r="F10" i="16"/>
  <c r="F9" i="16"/>
  <c r="F46" i="12"/>
  <c r="F48" i="12"/>
  <c r="F50" i="12"/>
  <c r="D49" i="12"/>
  <c r="G49" i="12"/>
  <c r="D47" i="12"/>
  <c r="G47" i="12"/>
  <c r="D45" i="12"/>
  <c r="D44" i="12"/>
  <c r="E45" i="12"/>
  <c r="E44" i="12" s="1"/>
  <c r="F49" i="12"/>
  <c r="F47" i="12"/>
  <c r="F39" i="12"/>
  <c r="F41" i="12"/>
  <c r="F42" i="12"/>
  <c r="F43" i="12"/>
  <c r="D40" i="12"/>
  <c r="E40" i="12"/>
  <c r="E37" i="12" s="1"/>
  <c r="D38" i="12"/>
  <c r="E38" i="12"/>
  <c r="G38" i="12"/>
  <c r="F38" i="12"/>
  <c r="F40" i="16"/>
  <c r="F9" i="12"/>
  <c r="F11" i="12"/>
  <c r="F12" i="12"/>
  <c r="F14" i="12"/>
  <c r="F19" i="12"/>
  <c r="F21" i="12"/>
  <c r="F24" i="12"/>
  <c r="F27" i="12"/>
  <c r="F29" i="12"/>
  <c r="F32" i="12"/>
  <c r="F33" i="12"/>
  <c r="E31" i="12"/>
  <c r="G31" i="12" s="1"/>
  <c r="E30" i="12"/>
  <c r="E28" i="12"/>
  <c r="G28" i="12" s="1"/>
  <c r="F28" i="12"/>
  <c r="E26" i="12"/>
  <c r="E25" i="12" s="1"/>
  <c r="E23" i="12"/>
  <c r="E22" i="12" s="1"/>
  <c r="E20" i="12"/>
  <c r="F20" i="12"/>
  <c r="E18" i="12"/>
  <c r="E17" i="12" s="1"/>
  <c r="E13" i="12"/>
  <c r="E10" i="12"/>
  <c r="G10" i="12" s="1"/>
  <c r="E8" i="12"/>
  <c r="E7" i="12" s="1"/>
  <c r="G20" i="12"/>
  <c r="E53" i="16" l="1"/>
  <c r="E7" i="16"/>
  <c r="G7" i="16" s="1"/>
  <c r="F23" i="12"/>
  <c r="G23" i="12"/>
  <c r="G18" i="12"/>
  <c r="G15" i="12"/>
  <c r="E65" i="16"/>
  <c r="E61" i="16" s="1"/>
  <c r="D11" i="15" s="1"/>
  <c r="F77" i="16"/>
  <c r="F49" i="16"/>
  <c r="F42" i="16"/>
  <c r="F30" i="16"/>
  <c r="E17" i="16"/>
  <c r="F35" i="12"/>
  <c r="F30" i="12"/>
  <c r="G17" i="12"/>
  <c r="F18" i="12"/>
  <c r="F17" i="12"/>
  <c r="F13" i="12"/>
  <c r="F7" i="12"/>
  <c r="F34" i="12"/>
  <c r="F44" i="12"/>
  <c r="G44" i="12"/>
  <c r="G22" i="12"/>
  <c r="F22" i="12"/>
  <c r="C7" i="15"/>
  <c r="G7" i="12"/>
  <c r="E6" i="12"/>
  <c r="G30" i="12"/>
  <c r="G37" i="12"/>
  <c r="F37" i="12"/>
  <c r="G25" i="12"/>
  <c r="F25" i="12"/>
  <c r="G13" i="12"/>
  <c r="F26" i="12"/>
  <c r="F10" i="12"/>
  <c r="F31" i="12"/>
  <c r="E8" i="15"/>
  <c r="G34" i="12"/>
  <c r="F45" i="12"/>
  <c r="F40" i="12"/>
  <c r="G8" i="12"/>
  <c r="G45" i="12"/>
  <c r="G26" i="12"/>
  <c r="F8" i="12"/>
  <c r="G40" i="12"/>
  <c r="G76" i="16"/>
  <c r="F76" i="16"/>
  <c r="C11" i="15"/>
  <c r="D79" i="16"/>
  <c r="G77" i="16"/>
  <c r="F62" i="16"/>
  <c r="F8" i="16"/>
  <c r="E48" i="16"/>
  <c r="F7" i="16" l="1"/>
  <c r="F17" i="16"/>
  <c r="E6" i="16"/>
  <c r="D10" i="15" s="1"/>
  <c r="G65" i="16"/>
  <c r="G53" i="16"/>
  <c r="F53" i="16"/>
  <c r="G61" i="16"/>
  <c r="F61" i="16"/>
  <c r="F65" i="16"/>
  <c r="E79" i="16"/>
  <c r="G79" i="16" s="1"/>
  <c r="G17" i="16"/>
  <c r="D7" i="15"/>
  <c r="G6" i="12"/>
  <c r="E51" i="12"/>
  <c r="F6" i="12"/>
  <c r="D51" i="12"/>
  <c r="C9" i="15"/>
  <c r="C33" i="15" s="1"/>
  <c r="C36" i="15" s="1"/>
  <c r="F11" i="15"/>
  <c r="E11" i="15"/>
  <c r="G48" i="16"/>
  <c r="F48" i="16"/>
  <c r="C10" i="15"/>
  <c r="C12" i="15" s="1"/>
  <c r="C37" i="15" s="1"/>
  <c r="C39" i="15" s="1"/>
  <c r="F6" i="16" l="1"/>
  <c r="F79" i="16"/>
  <c r="G6" i="16"/>
  <c r="D12" i="15"/>
  <c r="D37" i="15" s="1"/>
  <c r="G51" i="12"/>
  <c r="F51" i="12"/>
  <c r="E7" i="15"/>
  <c r="D9" i="15"/>
  <c r="D33" i="15" s="1"/>
  <c r="C13" i="15"/>
  <c r="C25" i="15" s="1"/>
  <c r="F25" i="15" s="1"/>
  <c r="D36" i="15" l="1"/>
  <c r="F33" i="15"/>
  <c r="E33" i="15"/>
  <c r="D39" i="15"/>
  <c r="E37" i="15"/>
  <c r="F37" i="15"/>
  <c r="E10" i="15"/>
  <c r="F10" i="15"/>
  <c r="F9" i="15"/>
  <c r="E9" i="15"/>
  <c r="D13" i="15"/>
  <c r="F12" i="15"/>
  <c r="E12" i="15"/>
  <c r="F39" i="15" l="1"/>
  <c r="E39" i="15"/>
  <c r="E36" i="15"/>
  <c r="F36" i="15"/>
  <c r="E13" i="15"/>
  <c r="F13" i="15"/>
</calcChain>
</file>

<file path=xl/sharedStrings.xml><?xml version="1.0" encoding="utf-8"?>
<sst xmlns="http://schemas.openxmlformats.org/spreadsheetml/2006/main" count="1003" uniqueCount="484">
  <si>
    <t>11001</t>
  </si>
  <si>
    <t>3121</t>
  </si>
  <si>
    <t>321</t>
  </si>
  <si>
    <t>NAKNADE TROŠKOVA ZAPOSLENIMA</t>
  </si>
  <si>
    <t>3212</t>
  </si>
  <si>
    <t>3211</t>
  </si>
  <si>
    <t>SLUŽBENA PUTOVANJA</t>
  </si>
  <si>
    <t>329</t>
  </si>
  <si>
    <t>OST.NESPOM.RASHODI POSLOVANJA</t>
  </si>
  <si>
    <t>323</t>
  </si>
  <si>
    <t>RASHODI ZA USLUGE</t>
  </si>
  <si>
    <t>3233</t>
  </si>
  <si>
    <t>3299</t>
  </si>
  <si>
    <t>3237</t>
  </si>
  <si>
    <t>INTELEKTUALNE I OSOBNE  USLUGE</t>
  </si>
  <si>
    <t>3239</t>
  </si>
  <si>
    <t>OSTALE USLUGE</t>
  </si>
  <si>
    <t>3232</t>
  </si>
  <si>
    <t>USLUGE TEKUĆEG I INVESTICIJSKOG ODRŽAVANJA</t>
  </si>
  <si>
    <t>422</t>
  </si>
  <si>
    <t>POSTROJENJA I OPREMA</t>
  </si>
  <si>
    <t>4221</t>
  </si>
  <si>
    <t>UREDSKA OPREMA I NAMJEŠTAJ</t>
  </si>
  <si>
    <t>3238</t>
  </si>
  <si>
    <t>RAČUNALNE USLUGE</t>
  </si>
  <si>
    <t>OSTALI NESPOMENUTI RASHODI POSLOVANJA</t>
  </si>
  <si>
    <t>343</t>
  </si>
  <si>
    <t>OSTALI FINANCIJSKI RASHODI</t>
  </si>
  <si>
    <t>3431</t>
  </si>
  <si>
    <t>BANKARSKE USLUGE I USLUGE PLATNOG PROMETA</t>
  </si>
  <si>
    <t>3213</t>
  </si>
  <si>
    <t>STRUČNO USAVRŠAVANJE ZAPOSLENIKA</t>
  </si>
  <si>
    <t>322</t>
  </si>
  <si>
    <t>RASHODI ZA MATERIJAL I ENERG.</t>
  </si>
  <si>
    <t>3227</t>
  </si>
  <si>
    <t>SLUŽBENA, RADNA I ZAŠTITNA ODJEĆA I OBUĆA</t>
  </si>
  <si>
    <t>3294</t>
  </si>
  <si>
    <t>3234</t>
  </si>
  <si>
    <t>3236</t>
  </si>
  <si>
    <t>3223</t>
  </si>
  <si>
    <t>ENERGIJA</t>
  </si>
  <si>
    <t>USLUGE PROMIDŽBE I INFORMIRANJA</t>
  </si>
  <si>
    <t>3221</t>
  </si>
  <si>
    <t>UREDSKI MATERIJAL I OSTALI MATERIJALNI RASHODI</t>
  </si>
  <si>
    <t>3224</t>
  </si>
  <si>
    <t>MAT.I DIJELOVI ZA TEKUĆE I INVEST.ODRŽAVANJE</t>
  </si>
  <si>
    <t>3225</t>
  </si>
  <si>
    <t>SITNI INVENTAR I AUTO GUME</t>
  </si>
  <si>
    <t>3231</t>
  </si>
  <si>
    <t>USLUGE TELEFONA, POŠTE I PRIJEVOZA</t>
  </si>
  <si>
    <t>KOMUNALNE USLUGE</t>
  </si>
  <si>
    <t>3295</t>
  </si>
  <si>
    <t>PRISTOJBE I NAKNADE</t>
  </si>
  <si>
    <t>ZDRAVSTVENE I VETERINARSKE USLUGE</t>
  </si>
  <si>
    <t>424</t>
  </si>
  <si>
    <t>KNJIGE,UMJ.DJELA I OST.IZLOŽB.VRIJEDN.</t>
  </si>
  <si>
    <t>4241</t>
  </si>
  <si>
    <t>KNJIGE</t>
  </si>
  <si>
    <t xml:space="preserve">Račun prihoda/
primitka </t>
  </si>
  <si>
    <t>Naziv računa</t>
  </si>
  <si>
    <t>Indeks</t>
  </si>
  <si>
    <t>Prihodi iz nadležnog proračuna i od HZZO-a temeljem ugovornih obveza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</si>
  <si>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</si>
  <si>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</si>
  <si>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</si>
  <si>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Donacije od pravnih i fizičkih osoba izvan općeg proračuna</t>
  </si>
  <si>
    <t>Prihodi po posebnim propisima</t>
  </si>
  <si>
    <t>Sufinanciranje cijene usluge, participacije i slično</t>
  </si>
  <si>
    <t>Pomoći iz inozemstva i od subjekata unutar općeg proračuna</t>
  </si>
  <si>
    <t>Pomoći od izvanproračunskih korisnika</t>
  </si>
  <si>
    <t>Pomoći proračunskim korisnicima iz proračuna koji im nije nadležan</t>
  </si>
  <si>
    <t xml:space="preserve">UKUPNO PRIHODI </t>
  </si>
  <si>
    <t>Račun rashoda/
izdatka</t>
  </si>
  <si>
    <t>Rashodi za zaposlene</t>
  </si>
  <si>
    <t>Plaće</t>
  </si>
  <si>
    <t>Plaće za redovan rad</t>
  </si>
  <si>
    <t xml:space="preserve">Ostali rashodi za zaposlene 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</si>
  <si>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</si>
  <si>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</si>
  <si>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</si>
  <si>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</si>
  <si>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</si>
  <si>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</si>
  <si>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</si>
  <si>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</si>
  <si>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</si>
  <si>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</si>
  <si>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</si>
  <si>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</si>
  <si>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</si>
  <si>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</si>
  <si>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</si>
  <si>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</si>
  <si>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</si>
  <si>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</si>
  <si>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</si>
  <si>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</si>
  <si>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</si>
  <si>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</si>
  <si>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</si>
  <si>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</si>
  <si>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 xml:space="preserve">Naknade troškova osobama izvan radnog odnosa </t>
  </si>
  <si>
    <t>Ostali nespomenuti rashodi poslovanja</t>
  </si>
  <si>
    <t>Premija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</si>
  <si>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</si>
  <si>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</si>
  <si>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</si>
  <si>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</si>
  <si>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</si>
  <si>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</si>
  <si>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</si>
  <si>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</si>
  <si>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</si>
  <si>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</si>
  <si>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</si>
  <si>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</si>
  <si>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</si>
  <si>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Uređaji,strojevi i oprema za ostale namjene</t>
  </si>
  <si>
    <t>Knjige</t>
  </si>
  <si>
    <t>UKUPNO RASHODI</t>
  </si>
  <si>
    <t>3293</t>
  </si>
  <si>
    <t>Plaće za prekovremeni rad</t>
  </si>
  <si>
    <t>Plaće za posebne uvjete rada</t>
  </si>
  <si>
    <t>Tekuće pomoći proračunskim korisnicima dr. proračuna</t>
  </si>
  <si>
    <t>Tekući prijenosi između između prorač.korisnika istog proračuna</t>
  </si>
  <si>
    <t>Mjerni i kontrolni uređaji</t>
  </si>
  <si>
    <t>Rashodi za nabavu nefinancijske imovine</t>
  </si>
  <si>
    <t>Licence</t>
  </si>
  <si>
    <t>Knjige, umjetnička djela i ostalie izložb.vrijednosti</t>
  </si>
  <si>
    <t>Tisak</t>
  </si>
  <si>
    <t>Tekuće pomoći proračunskim korisnicima iz proračuna koji im nije nadležan</t>
  </si>
  <si>
    <t>Kapitalne pomoći proračunskim korisnicima iz proračuna koji im nije nadležan</t>
  </si>
  <si>
    <t xml:space="preserve">Pomoći temeljem prijenosa EU sredstava </t>
  </si>
  <si>
    <t>Tekuće pomoćći temeljem prijenosa EU sredstava</t>
  </si>
  <si>
    <t>Prihodi iz proračuna za financiranje redovne djelatnosti</t>
  </si>
  <si>
    <t>Prihodi od imovine</t>
  </si>
  <si>
    <t>Prihodi od financijske imovine - kamate a vista</t>
  </si>
  <si>
    <t>Prihodi od nefinancijske imovine - najam</t>
  </si>
  <si>
    <t>Prihodi od administrativnih pristojbi i po posebnim propisima</t>
  </si>
  <si>
    <t>Prihodi od pruženih usluga - najam</t>
  </si>
  <si>
    <t>Prihodi od prodaje robe i pruženih usluga</t>
  </si>
  <si>
    <t>Tekuće donacije  od pravnih i fizičkih osoba izvan općeg proračuna</t>
  </si>
  <si>
    <t>Tekuće pomoći od izvanproračunskih korisnika</t>
  </si>
  <si>
    <t>Kamate na oročena sredstva</t>
  </si>
  <si>
    <t>Prihodi od zakupa i iznajmljivanja imovine</t>
  </si>
  <si>
    <t>Rashodi za nabavu neproizvedene dugotrajne imovine</t>
  </si>
  <si>
    <t>Rashori poslovanja</t>
  </si>
  <si>
    <t>MATERIJALNI RASHODI</t>
  </si>
  <si>
    <t>RASHODI POSLOVANJA</t>
  </si>
  <si>
    <t>FINANCIJSKI RASHODI</t>
  </si>
  <si>
    <t>RASHODI ZA NABAVU PROIZVEDENE DUGOTRAJNE IMOVINE</t>
  </si>
  <si>
    <t>RASHODI ZA NABAVU NEFINANCIJSKE IMOVINE</t>
  </si>
  <si>
    <t>A. RAČUN PRIHODA I RASHODA</t>
  </si>
  <si>
    <t>OPIS</t>
  </si>
  <si>
    <t>6 PRIHODI POSLOVANJA</t>
  </si>
  <si>
    <t>7 PRIHODI OD PRODAJE NEFINANCIJSKE IMOVINE</t>
  </si>
  <si>
    <t>UKUPNO PRIHODI</t>
  </si>
  <si>
    <t>3 RASHODI POSLOVANJA</t>
  </si>
  <si>
    <t>4 RASHODI ZA NABAVU NEFINANCIJSKE IMOVINE</t>
  </si>
  <si>
    <t>Razlika</t>
  </si>
  <si>
    <t>B. RAČUN FINANCIRANJA</t>
  </si>
  <si>
    <t>8 PRIMICI OD FINANCIJSKE IMOVINE I ZADUŽIVANJA</t>
  </si>
  <si>
    <t>5 IZDACI ZA FINANCIJSKU IMOVINU I OTPLATE ZAJMOVA</t>
  </si>
  <si>
    <t>NETO FINANCIRANJE</t>
  </si>
  <si>
    <t>REKAPITULACIJA</t>
  </si>
  <si>
    <t>UKUPNI PRIHODI</t>
  </si>
  <si>
    <t>VIŠAK PRETHODNIH GODINA</t>
  </si>
  <si>
    <t>PRIMICI OD FINANCIJSKE IMOVINE I ZADUŽIVANJA</t>
  </si>
  <si>
    <t>UKUPNO RASPOLOŽIVA SREDSTVA</t>
  </si>
  <si>
    <t>UKUPNI RASHODI</t>
  </si>
  <si>
    <t>IZDACI ZA FINANCIJSKU IMOVINU I OTPLATU ZAJMOVA</t>
  </si>
  <si>
    <t>UKUPNO RASPOREĐENA SREDSTVA</t>
  </si>
  <si>
    <t>C. RASPOLOŽIVA SREDSTVA IZ PRETHODNE GODINE</t>
  </si>
  <si>
    <t>VIŠAK / MANJAK IZ PRETHODNE GODINE KOJI ĆE SE POKRITI U TEKUĆOJ GODINI</t>
  </si>
  <si>
    <t>VIŠAK / MANJAK + RASPOLOŽIVA SREDSTVA IZ PRETHODNIH GODINA + NETO FINANCIRANJE</t>
  </si>
  <si>
    <t>D. INFORMACIJA O UKUPNOM VIŠKU/MANJKU DONESENOM IZ PRETHODNE GODINE</t>
  </si>
  <si>
    <t>UKUPAN DONOS VIŠKA / MANJKA IZ PRETHODNE GODINE</t>
  </si>
  <si>
    <t>Prihodi od prodaje nefinancijske imovine</t>
  </si>
  <si>
    <t>Prihodi od prodaje neproizvedene dugotrajne imovine</t>
  </si>
  <si>
    <t>Prihodi od prodaje materijalne imovine-prirodnih bogatstava</t>
  </si>
  <si>
    <t>Prihodi od prodaje proizvedene dugotrajne imovine</t>
  </si>
  <si>
    <t>Prihodi od prodaje građevinskih objekata</t>
  </si>
  <si>
    <t>Prihodi od prodaje postrojenja i opreme</t>
  </si>
  <si>
    <t>Prihodi od prodaje prijevoznih sredstava</t>
  </si>
  <si>
    <t>Primici od financijske imovine i zaduživanja</t>
  </si>
  <si>
    <t>Primljeni povrati glavnica danih zajmova i depozita</t>
  </si>
  <si>
    <t>Primici od povrata depozita i jamčevnih pologa</t>
  </si>
  <si>
    <t>Primici od prodaje dionica i udjela u glavnici</t>
  </si>
  <si>
    <t>Primici od prodaje dionica i udjela u glavnici trg.druš.u js</t>
  </si>
  <si>
    <t>Primici od zaduživanja</t>
  </si>
  <si>
    <t>Primlj.krediti i zajmovi  od kredit.i ost.financ.inst.izv.js</t>
  </si>
  <si>
    <t>Prihodi poslovanja</t>
  </si>
  <si>
    <t>Izdaci za financijsku imovinu i otplate zajmova</t>
  </si>
  <si>
    <t>Izdaci za otplate glavnica primljenih kredita i zajmova</t>
  </si>
  <si>
    <t>Otplate gl.primlj.kred.i zajm.od kred.i ost.fin.inst.izv.js</t>
  </si>
  <si>
    <t>Zatezne kamate</t>
  </si>
  <si>
    <t>Ostali prihodi</t>
  </si>
  <si>
    <t>Loko vožnja</t>
  </si>
  <si>
    <t>17474 Medicinska Škola Pula</t>
  </si>
  <si>
    <t>A220101</t>
  </si>
  <si>
    <t>Materijalni rashodi SŠ po kriterijima</t>
  </si>
  <si>
    <t>48007</t>
  </si>
  <si>
    <t>Decentralizirana sredstva za srednje škole</t>
  </si>
  <si>
    <t>3</t>
  </si>
  <si>
    <t>32</t>
  </si>
  <si>
    <t>3214</t>
  </si>
  <si>
    <t>OSTALE NAKNADE TROŠKOVA ZAPOSLENIMA</t>
  </si>
  <si>
    <t>3235</t>
  </si>
  <si>
    <t>ZAKUPNINE I NAJAMNINE</t>
  </si>
  <si>
    <t>REPREZENTACIJA</t>
  </si>
  <si>
    <t>ČLANARINE I NORME</t>
  </si>
  <si>
    <t>34</t>
  </si>
  <si>
    <t>A220102</t>
  </si>
  <si>
    <t>Materijalni rashodi SŠ po stvarnom trošku</t>
  </si>
  <si>
    <t>NAKNADE ZA PRIJEVOZ, ZA RAD NA TERENU I ODVOJENI ŽIVOT</t>
  </si>
  <si>
    <t>3292</t>
  </si>
  <si>
    <t>PREMIJE OSIGURANJA</t>
  </si>
  <si>
    <t>A220103</t>
  </si>
  <si>
    <t>Materijalni rashodi SŠ - drugi izvori</t>
  </si>
  <si>
    <t>32400</t>
  </si>
  <si>
    <t>Vlastiti prihodi srednjih škola</t>
  </si>
  <si>
    <t>47400</t>
  </si>
  <si>
    <t>Prihodi za posebne namjene za srednje škole</t>
  </si>
  <si>
    <t>A220104</t>
  </si>
  <si>
    <t>Plaće i drugi rashodi za zaposlene srednjih škola</t>
  </si>
  <si>
    <t>53082</t>
  </si>
  <si>
    <t>Ministarstvo znanosti i obrazovanja za proračunske korisnike</t>
  </si>
  <si>
    <t>31</t>
  </si>
  <si>
    <t>RASHODI ZA ZAPOSLENE</t>
  </si>
  <si>
    <t>311</t>
  </si>
  <si>
    <t>PLAĆE (BRUTO)</t>
  </si>
  <si>
    <t>3111</t>
  </si>
  <si>
    <t>PLAĆE ZA REDOVAN RAD</t>
  </si>
  <si>
    <t>312</t>
  </si>
  <si>
    <t>OSTALI RASHODI ZA ZAPOSLENE</t>
  </si>
  <si>
    <t>313</t>
  </si>
  <si>
    <t>DOPRINOSI NA PLAĆE</t>
  </si>
  <si>
    <t>3132</t>
  </si>
  <si>
    <t>DOPRINOSI ZA OBVEZNO ZDRAVSTVENO OSIGURANJE</t>
  </si>
  <si>
    <t>3296</t>
  </si>
  <si>
    <t>TROŠKOVI SUDSKIH POSTUPAKA</t>
  </si>
  <si>
    <t>2301</t>
  </si>
  <si>
    <t>Programi obrazovanja iznad standarda</t>
  </si>
  <si>
    <t>A230101</t>
  </si>
  <si>
    <t>Materijalni troškovi iznad standarda</t>
  </si>
  <si>
    <t>Nenamjenski prihodi i primici</t>
  </si>
  <si>
    <t>A230168</t>
  </si>
  <si>
    <t>EU projekti kod proračunskih korisnika</t>
  </si>
  <si>
    <t>51999</t>
  </si>
  <si>
    <t>Prihodi od EU projekata - OSTALO</t>
  </si>
  <si>
    <t>Agencija za mobilnost i programe EU za proračunske korisnike</t>
  </si>
  <si>
    <t>A230184</t>
  </si>
  <si>
    <t>Zavičajna nastava</t>
  </si>
  <si>
    <t>2402</t>
  </si>
  <si>
    <t>Investicijsko održavanje srednjih škola</t>
  </si>
  <si>
    <t>A240201</t>
  </si>
  <si>
    <t>Investicijsko održavanje SŠ -minimalni standard</t>
  </si>
  <si>
    <t>K240601</t>
  </si>
  <si>
    <t>Školski namještaj i oprema</t>
  </si>
  <si>
    <t>4</t>
  </si>
  <si>
    <t>42</t>
  </si>
  <si>
    <t>4224</t>
  </si>
  <si>
    <t>MEDICINSKA I LABORATORIJSKA OPREMA</t>
  </si>
  <si>
    <t>48008</t>
  </si>
  <si>
    <t>Decentralizirana sredstva za kapitalno za srednje škole</t>
  </si>
  <si>
    <t>72400</t>
  </si>
  <si>
    <t>Prihodi od prodaje imovine za srednje škole</t>
  </si>
  <si>
    <t>A230165</t>
  </si>
  <si>
    <t>Učenički servis</t>
  </si>
  <si>
    <t>9211</t>
  </si>
  <si>
    <t>51100</t>
  </si>
  <si>
    <t>Strukturni fondovi EU</t>
  </si>
  <si>
    <t>A230209</t>
  </si>
  <si>
    <t>Menstrualne higijenske potrepštine</t>
  </si>
  <si>
    <t>TEKUĆE DONACIJE</t>
  </si>
  <si>
    <t>Opremanje kabineta</t>
  </si>
  <si>
    <t>Tekući prijenosi između korisnika</t>
  </si>
  <si>
    <t>Prijenosi između proračunskih korisnika</t>
  </si>
  <si>
    <t xml:space="preserve">Ostali rashodi  </t>
  </si>
  <si>
    <t>Tekuće donacije</t>
  </si>
  <si>
    <t>Medicinska škola Pula</t>
  </si>
  <si>
    <t>Troškovi sudskih postupaka</t>
  </si>
  <si>
    <t>Negativne tečajne razlike</t>
  </si>
  <si>
    <t xml:space="preserve">
Izvršenje  2023. </t>
  </si>
  <si>
    <t>PROGRAMSKA KLASIFIKACIJA</t>
  </si>
  <si>
    <t>ŠIFRA</t>
  </si>
  <si>
    <t>095</t>
  </si>
  <si>
    <t>2201</t>
  </si>
  <si>
    <t>Redovna djelatnost srednjih škola - minimalni standard</t>
  </si>
  <si>
    <t>235520</t>
  </si>
  <si>
    <t>235521</t>
  </si>
  <si>
    <t>235522</t>
  </si>
  <si>
    <t>235523</t>
  </si>
  <si>
    <t>235524</t>
  </si>
  <si>
    <t>235525</t>
  </si>
  <si>
    <t>235526</t>
  </si>
  <si>
    <t>235527</t>
  </si>
  <si>
    <t>235528</t>
  </si>
  <si>
    <t>235529</t>
  </si>
  <si>
    <t>235530</t>
  </si>
  <si>
    <t>235531</t>
  </si>
  <si>
    <t>235532</t>
  </si>
  <si>
    <t>235533</t>
  </si>
  <si>
    <t>235534</t>
  </si>
  <si>
    <t>235535</t>
  </si>
  <si>
    <t>235535.01</t>
  </si>
  <si>
    <t>235536</t>
  </si>
  <si>
    <t>235537</t>
  </si>
  <si>
    <t>235538</t>
  </si>
  <si>
    <t>235539</t>
  </si>
  <si>
    <t>235540</t>
  </si>
  <si>
    <t>235541</t>
  </si>
  <si>
    <t>235542</t>
  </si>
  <si>
    <t>235544</t>
  </si>
  <si>
    <t>235546</t>
  </si>
  <si>
    <t>235543.01</t>
  </si>
  <si>
    <t>235546.01</t>
  </si>
  <si>
    <t>235547.01</t>
  </si>
  <si>
    <t>235548</t>
  </si>
  <si>
    <t>235549</t>
  </si>
  <si>
    <t>235550</t>
  </si>
  <si>
    <t>235550.01</t>
  </si>
  <si>
    <t>235551</t>
  </si>
  <si>
    <t>235551.01</t>
  </si>
  <si>
    <t>235552</t>
  </si>
  <si>
    <t>235553</t>
  </si>
  <si>
    <t>235554</t>
  </si>
  <si>
    <t>235555</t>
  </si>
  <si>
    <t>A230104</t>
  </si>
  <si>
    <t>POMOĆNICI U NASTAVI</t>
  </si>
  <si>
    <t>235555.00.01</t>
  </si>
  <si>
    <t>235555.00.02</t>
  </si>
  <si>
    <t>235555.00.03</t>
  </si>
  <si>
    <t>235555.01</t>
  </si>
  <si>
    <t>235556</t>
  </si>
  <si>
    <t>235556.01</t>
  </si>
  <si>
    <t>235557</t>
  </si>
  <si>
    <t>235558</t>
  </si>
  <si>
    <t>235559</t>
  </si>
  <si>
    <t>235560</t>
  </si>
  <si>
    <t>235561</t>
  </si>
  <si>
    <t>235562</t>
  </si>
  <si>
    <t>235562.01</t>
  </si>
  <si>
    <t>235563</t>
  </si>
  <si>
    <t>235563.01</t>
  </si>
  <si>
    <t>235564</t>
  </si>
  <si>
    <t>235567</t>
  </si>
  <si>
    <t>235569</t>
  </si>
  <si>
    <t>235569.02</t>
  </si>
  <si>
    <t>235565</t>
  </si>
  <si>
    <t>235566</t>
  </si>
  <si>
    <t>235568</t>
  </si>
  <si>
    <t>235569.00.01</t>
  </si>
  <si>
    <t>235569.01</t>
  </si>
  <si>
    <t>235569.01.01</t>
  </si>
  <si>
    <t>235570</t>
  </si>
  <si>
    <t>235571</t>
  </si>
  <si>
    <t>235571.01</t>
  </si>
  <si>
    <t>2302</t>
  </si>
  <si>
    <t>53102</t>
  </si>
  <si>
    <t>Ministarstvo rada, mirovinskog sustava, obitelji i socijalne politike za proračunske korisnike</t>
  </si>
  <si>
    <t>38</t>
  </si>
  <si>
    <t>OSTALI RASHODI</t>
  </si>
  <si>
    <t>381</t>
  </si>
  <si>
    <t>235573.01</t>
  </si>
  <si>
    <t>3812</t>
  </si>
  <si>
    <t>TEKUĆE DONACIJE  U NARAVI</t>
  </si>
  <si>
    <t>235573.01.01</t>
  </si>
  <si>
    <t>2406</t>
  </si>
  <si>
    <t>Opremanje u srednjim školama</t>
  </si>
  <si>
    <t>235575</t>
  </si>
  <si>
    <t>235574</t>
  </si>
  <si>
    <t>235573.01.01.01</t>
  </si>
  <si>
    <t>235575.01</t>
  </si>
  <si>
    <t>235576</t>
  </si>
  <si>
    <t>235577</t>
  </si>
  <si>
    <t>235580.01</t>
  </si>
  <si>
    <t>235578</t>
  </si>
  <si>
    <t>235579</t>
  </si>
  <si>
    <t>235580</t>
  </si>
  <si>
    <t>235580.02</t>
  </si>
  <si>
    <t>9212</t>
  </si>
  <si>
    <t>MOZAIK 6</t>
  </si>
  <si>
    <t>T921201</t>
  </si>
  <si>
    <t>Provedba projekta MOZAIK 6</t>
  </si>
  <si>
    <t>235580.02.01</t>
  </si>
  <si>
    <t>235580.02.03</t>
  </si>
  <si>
    <t>235580.02.02</t>
  </si>
  <si>
    <t>235580.02.04</t>
  </si>
  <si>
    <t>235580.02.05</t>
  </si>
  <si>
    <t>5
=(4/3)*100</t>
  </si>
  <si>
    <t>MAT. I DIJELOVI ZA TEK I INV. ODRŽ.</t>
  </si>
  <si>
    <t>USLUGE TEK I INV ODR.</t>
  </si>
  <si>
    <t>POTPORE</t>
  </si>
  <si>
    <t xml:space="preserve">REPREZENTACIJA </t>
  </si>
  <si>
    <t>PLAĆE ZA PREKOVREMENI</t>
  </si>
  <si>
    <t>RASHODI ZA NAB NEFIN. IMOVINE</t>
  </si>
  <si>
    <t>RASHODI -NEFIN. DUG. IMOVINA</t>
  </si>
  <si>
    <t>MAT. RASHODI</t>
  </si>
  <si>
    <t>PRIJEVOZ</t>
  </si>
  <si>
    <t>Predsjednica školskog odbora</t>
  </si>
  <si>
    <t>Andrea Juhas</t>
  </si>
  <si>
    <t xml:space="preserve"> IZVORNI PLAN/REBALANS  2024.</t>
  </si>
  <si>
    <t>OSTVARENJE PRIHODA I PRIMITAKA ZA 2024.G.</t>
  </si>
  <si>
    <t xml:space="preserve">Ostvarenje 2024. </t>
  </si>
  <si>
    <t>GODIŠNJE IZVRŠENJE RASHODA I IZDATAKA ZA 2024.G.</t>
  </si>
  <si>
    <t xml:space="preserve">
Izvršenje  2024. </t>
  </si>
  <si>
    <t>GODIŠNJE IZVRŠENJE RASHODA I IZDATAKA ZA 2024.G. - POSEBAN DIO</t>
  </si>
  <si>
    <t>IZVRŠENJE 
2024.</t>
  </si>
  <si>
    <t>NAKNADA OSOBABA IZVAN RO</t>
  </si>
  <si>
    <t>Donacije</t>
  </si>
  <si>
    <t>A230102</t>
  </si>
  <si>
    <t>ŽupanijskA NATJECANJA</t>
  </si>
  <si>
    <t>OPĆI PRIHODI I PRIMICI</t>
  </si>
  <si>
    <t>A230103</t>
  </si>
  <si>
    <t>PRAVNA POMOĆ</t>
  </si>
  <si>
    <t>USLUGE</t>
  </si>
  <si>
    <t>OSTVARENJE/ IZVRŠENJE  2023.</t>
  </si>
  <si>
    <t>OSTVARENJE/ IZVRŠENJE 2024.</t>
  </si>
  <si>
    <t xml:space="preserve">Ostvarenje  2023. </t>
  </si>
  <si>
    <t>Provedba projekta MOZAIK 7</t>
  </si>
  <si>
    <t>MOZAIK 7</t>
  </si>
  <si>
    <t>T922001</t>
  </si>
  <si>
    <t>A230214</t>
  </si>
  <si>
    <t>DVOJEZIČNOST</t>
  </si>
  <si>
    <t>K240602</t>
  </si>
  <si>
    <t xml:space="preserve"> RAČUN FINANCIRANJA</t>
  </si>
  <si>
    <t xml:space="preserve">IZVJEŠTAJ RAČUNA FINANCIRANJA PREMA EKONOMSKOJ KLASIFIKACIJI </t>
  </si>
  <si>
    <t>BROJČANA OZNAKA I NAZIV</t>
  </si>
  <si>
    <t>OSTVARENJE/IZVRŠENJE 
2023.</t>
  </si>
  <si>
    <t>OSTVARENJE/IZVRŠENJE 
2024.</t>
  </si>
  <si>
    <t>INDEKS</t>
  </si>
  <si>
    <t>INDEKS**</t>
  </si>
  <si>
    <t>Primljeni krediti i zajmovi od međunarodnih organizacija, institucija i tijela EU te inozemnih vlada</t>
  </si>
  <si>
    <t>Primljeni zajmovi od međunarodnih organizacija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</si>
  <si>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</si>
  <si>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</si>
  <si>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</si>
  <si>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IZVORNI PLAN / REBALANS 2024.</t>
  </si>
  <si>
    <t>5=4/2*100</t>
  </si>
  <si>
    <t>6=4/3*100</t>
  </si>
  <si>
    <t>SAŽETAK IZVRŠENJA FINANCIJSKIG PLANA 2024.</t>
  </si>
  <si>
    <t>VIŠAK</t>
  </si>
  <si>
    <t>Naziv</t>
  </si>
  <si>
    <t>SVEUKUPNO PRIHODI</t>
  </si>
  <si>
    <t>Vlastiti prihodi proračunskih korisnika</t>
  </si>
  <si>
    <t>Prihodi za posebne namjene za proračunske korisnike</t>
  </si>
  <si>
    <t>Decentralizirana sredstva</t>
  </si>
  <si>
    <t>Europska unija</t>
  </si>
  <si>
    <t>Ministarstva i državne ustanove za proračunske korisnike</t>
  </si>
  <si>
    <t>Ostale institucije za proračunske korisnike</t>
  </si>
  <si>
    <t>Donacije za proračunske korisnike</t>
  </si>
  <si>
    <t>SVEUKUPNO RASHODI</t>
  </si>
  <si>
    <t>Izvori</t>
  </si>
  <si>
    <t>Europska unija Mozaik</t>
  </si>
  <si>
    <t>Izvor 1.1.001</t>
  </si>
  <si>
    <t>Izvor 3.2.400</t>
  </si>
  <si>
    <t>Izvor 4.8.007</t>
  </si>
  <si>
    <t>Izvor 5.1.100</t>
  </si>
  <si>
    <t>Izvor 5.3.082</t>
  </si>
  <si>
    <t>Izvor 5.3.083</t>
  </si>
  <si>
    <t>Izvor 5.3.102</t>
  </si>
  <si>
    <t>Izvor 6.2.400</t>
  </si>
  <si>
    <t>Ministarstvo rada</t>
  </si>
  <si>
    <t>Izvor 4.7.400</t>
  </si>
  <si>
    <t>Izvor 5.8.800</t>
  </si>
  <si>
    <t>PRIHODI PO IZVORIMA</t>
  </si>
  <si>
    <t>RASHODI PO IZVORIMA</t>
  </si>
  <si>
    <t>Izvor 4.8.008</t>
  </si>
  <si>
    <t>Sredstva posebni</t>
  </si>
  <si>
    <t>Financiranje projekata Agencija</t>
  </si>
  <si>
    <t>OIB 56214920982</t>
  </si>
  <si>
    <t>IZVJEŠTAJ O RASHODIMA PREMA FUNKCIJSKOJ KLASIFIKACIJI</t>
  </si>
  <si>
    <t>IZVRŠENJE 
2023.</t>
  </si>
  <si>
    <t>09 Obrazovanje</t>
  </si>
  <si>
    <t>092 Srednjoškolsko obrazovanje</t>
  </si>
  <si>
    <t>0922 Više srednjoškolsko obrazovanje</t>
  </si>
  <si>
    <t>U Puli, 30.03.2025.</t>
  </si>
  <si>
    <t>Klasa:400-01/25-01/_</t>
  </si>
  <si>
    <t>Ur. Broj:2168-17-25-_</t>
  </si>
  <si>
    <t>loko vožnja</t>
  </si>
  <si>
    <t>Prijevoz</t>
  </si>
  <si>
    <t>Usluge</t>
  </si>
  <si>
    <t>Zdravstveni pregledi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</si>
</sst>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041A]#,##0.00;\-\ #,##0.00"/>
    <numFmt numFmtId="165" formatCode="#,##0.00\ _k_n"/>
    <numFmt numFmtId="166" formatCode="[$-1041A]#,##0.00;\(#,##0.00\)"/>
    <numFmt numFmtId="167" formatCode="[$-1041A]#,##0.00;\-#,##0.00"/>
    <numFmt numFmtId="168" formatCode="#,##0.00_ ;\-#,##0.00\ "/>
  </numFmts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5">
    <xf numFmtId="0" fontId="0" fillId="0" borderId="0" xfId="0"/>
    <xf numFmtId="0" fontId="4" fillId="0" borderId="0" xfId="0" applyFont="1" applyAlignment="1">
      <alignment readingOrder="1"/>
    </xf>
    <xf numFmtId="0" fontId="5" fillId="0" borderId="0" xfId="0" applyFont="1" applyAlignment="1" applyProtection="1">
      <alignment wrapText="1" readingOrder="1"/>
      <protection locked="0"/>
    </xf>
    <xf numFmtId="0" fontId="6" fillId="0" borderId="0" xfId="0" applyFont="1" applyAlignment="1">
      <alignment readingOrder="1"/>
    </xf>
    <xf numFmtId="0" fontId="2" fillId="0" borderId="0" xfId="0" applyFont="1" applyAlignment="1">
      <alignment readingOrder="1"/>
    </xf>
    <xf numFmtId="165" fontId="4" fillId="0" borderId="1" xfId="0" quotePrefix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wrapText="1" readingOrder="1"/>
      <protection locked="0"/>
    </xf>
    <xf numFmtId="164" fontId="5" fillId="0" borderId="2" xfId="0" applyNumberFormat="1" applyFont="1" applyBorder="1" applyAlignment="1" applyProtection="1">
      <alignment wrapText="1" readingOrder="1"/>
      <protection locked="0"/>
    </xf>
    <xf numFmtId="0" fontId="4" fillId="0" borderId="0" xfId="0" applyFont="1" applyAlignment="1" applyProtection="1">
      <alignment wrapText="1" readingOrder="1"/>
      <protection locked="0"/>
    </xf>
    <xf numFmtId="0" fontId="2" fillId="0" borderId="1" xfId="0" applyFont="1" applyBorder="1" applyAlignment="1">
      <alignment wrapText="1" readingOrder="1"/>
    </xf>
    <xf numFmtId="164" fontId="2" fillId="0" borderId="3" xfId="0" applyNumberFormat="1" applyFont="1" applyBorder="1" applyAlignment="1" applyProtection="1">
      <alignment wrapText="1" readingOrder="1"/>
      <protection locked="0"/>
    </xf>
    <xf numFmtId="164" fontId="2" fillId="0" borderId="2" xfId="0" applyNumberFormat="1" applyFont="1" applyBorder="1" applyAlignment="1" applyProtection="1">
      <alignment wrapText="1" readingOrder="1"/>
      <protection locked="0"/>
    </xf>
    <xf numFmtId="0" fontId="14" fillId="0" borderId="0" xfId="0" applyFont="1" applyBorder="1" applyAlignment="1">
      <alignment wrapText="1" readingOrder="1"/>
    </xf>
    <xf numFmtId="164" fontId="5" fillId="0" borderId="0" xfId="0" applyNumberFormat="1" applyFont="1" applyBorder="1" applyAlignment="1" applyProtection="1">
      <alignment wrapText="1" readingOrder="1"/>
      <protection locked="0"/>
    </xf>
    <xf numFmtId="164" fontId="2" fillId="0" borderId="4" xfId="0" applyNumberFormat="1" applyFont="1" applyBorder="1" applyAlignment="1" applyProtection="1">
      <alignment wrapText="1" readingOrder="1"/>
      <protection locked="0"/>
    </xf>
    <xf numFmtId="0" fontId="3" fillId="0" borderId="2" xfId="0" applyFont="1" applyBorder="1" applyAlignment="1" applyProtection="1">
      <alignment horizontal="center" wrapText="1" readingOrder="1"/>
      <protection locked="0"/>
    </xf>
    <xf numFmtId="165" fontId="2" fillId="0" borderId="1" xfId="0" applyNumberFormat="1" applyFont="1" applyFill="1" applyBorder="1" applyAlignment="1">
      <alignment horizontal="center" wrapText="1" readingOrder="1"/>
    </xf>
    <xf numFmtId="165" fontId="2" fillId="0" borderId="1" xfId="0" applyNumberFormat="1" applyFont="1" applyFill="1" applyBorder="1" applyAlignment="1">
      <alignment horizontal="center" readingOrder="1"/>
    </xf>
    <xf numFmtId="1" fontId="15" fillId="0" borderId="1" xfId="0" applyNumberFormat="1" applyFont="1" applyFill="1" applyBorder="1" applyAlignment="1">
      <alignment horizontal="center" wrapText="1" readingOrder="1"/>
    </xf>
    <xf numFmtId="1" fontId="15" fillId="0" borderId="1" xfId="0" quotePrefix="1" applyNumberFormat="1" applyFont="1" applyFill="1" applyBorder="1" applyAlignment="1">
      <alignment horizontal="center" wrapText="1" readingOrder="1"/>
    </xf>
    <xf numFmtId="3" fontId="2" fillId="0" borderId="0" xfId="0" applyNumberFormat="1" applyFont="1" applyFill="1"/>
    <xf numFmtId="4" fontId="2" fillId="0" borderId="0" xfId="0" applyNumberFormat="1" applyFont="1" applyFill="1" applyAlignment="1">
      <alignment horizontal="right" wrapText="1"/>
    </xf>
    <xf numFmtId="165" fontId="2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quotePrefix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/>
    </xf>
    <xf numFmtId="0" fontId="2" fillId="0" borderId="0" xfId="0" applyNumberFormat="1" applyFont="1" applyFill="1"/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center" vertical="center" wrapText="1"/>
    </xf>
    <xf numFmtId="3" fontId="4" fillId="0" borderId="0" xfId="0" quotePrefix="1" applyNumberFormat="1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Border="1" applyAlignment="1">
      <alignment horizontal="center" vertical="center"/>
    </xf>
    <xf numFmtId="3" fontId="8" fillId="0" borderId="0" xfId="0" quotePrefix="1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right"/>
    </xf>
    <xf numFmtId="3" fontId="9" fillId="0" borderId="0" xfId="0" applyNumberFormat="1" applyFont="1" applyFill="1"/>
    <xf numFmtId="3" fontId="8" fillId="0" borderId="0" xfId="0" applyNumberFormat="1" applyFont="1" applyFill="1"/>
    <xf numFmtId="3" fontId="8" fillId="0" borderId="0" xfId="0" quotePrefix="1" applyNumberFormat="1" applyFont="1" applyFill="1" applyAlignment="1">
      <alignment horizontal="left" vertical="center"/>
    </xf>
    <xf numFmtId="4" fontId="8" fillId="0" borderId="0" xfId="0" quotePrefix="1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right" vertical="center" wrapText="1"/>
    </xf>
    <xf numFmtId="165" fontId="4" fillId="0" borderId="0" xfId="0" applyNumberFormat="1" applyFont="1" applyFill="1" applyAlignment="1">
      <alignment horizontal="center" vertical="center"/>
    </xf>
    <xf numFmtId="4" fontId="8" fillId="0" borderId="0" xfId="0" quotePrefix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/>
    </xf>
    <xf numFmtId="0" fontId="4" fillId="0" borderId="1" xfId="0" quotePrefix="1" applyFont="1" applyFill="1" applyBorder="1" applyAlignment="1">
      <alignment horizontal="left" vertical="center" wrapText="1"/>
    </xf>
    <xf numFmtId="3" fontId="8" fillId="0" borderId="0" xfId="0" quotePrefix="1" applyNumberFormat="1" applyFont="1" applyFill="1" applyBorder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vertical="center" wrapText="1"/>
    </xf>
    <xf numFmtId="0" fontId="7" fillId="0" borderId="2" xfId="0" applyFont="1" applyBorder="1" applyAlignment="1" applyProtection="1">
      <alignment horizontal="center" vertical="center" wrapText="1" readingOrder="1"/>
      <protection locked="0"/>
    </xf>
    <xf numFmtId="165" fontId="4" fillId="0" borderId="1" xfId="0" quotePrefix="1" applyNumberFormat="1" applyFont="1" applyFill="1" applyBorder="1" applyAlignment="1">
      <alignment horizontal="center" vertical="center" wrapText="1" readingOrder="1"/>
    </xf>
    <xf numFmtId="165" fontId="4" fillId="0" borderId="1" xfId="0" quotePrefix="1" applyNumberFormat="1" applyFont="1" applyFill="1" applyBorder="1" applyAlignment="1">
      <alignment horizontal="center" vertical="center" readingOrder="1"/>
    </xf>
    <xf numFmtId="0" fontId="4" fillId="0" borderId="0" xfId="0" applyFont="1" applyAlignment="1">
      <alignment vertical="center" readingOrder="1"/>
    </xf>
    <xf numFmtId="3" fontId="9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0" xfId="0" quotePrefix="1" applyNumberFormat="1" applyFont="1" applyFill="1" applyBorder="1" applyAlignment="1">
      <alignment horizontal="center" vertical="center" wrapText="1"/>
    </xf>
    <xf numFmtId="165" fontId="4" fillId="0" borderId="0" xfId="0" quotePrefix="1" applyNumberFormat="1" applyFont="1" applyFill="1" applyBorder="1" applyAlignment="1">
      <alignment horizontal="center" vertical="center" wrapText="1"/>
    </xf>
    <xf numFmtId="165" fontId="4" fillId="0" borderId="0" xfId="0" quotePrefix="1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/>
    </xf>
    <xf numFmtId="4" fontId="8" fillId="0" borderId="0" xfId="0" quotePrefix="1" applyNumberFormat="1" applyFont="1" applyFill="1" applyBorder="1" applyAlignment="1">
      <alignment horizontal="right" vertical="center" wrapText="1"/>
    </xf>
    <xf numFmtId="3" fontId="8" fillId="0" borderId="0" xfId="0" quotePrefix="1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13" fillId="0" borderId="0" xfId="0" applyFont="1"/>
    <xf numFmtId="4" fontId="13" fillId="0" borderId="0" xfId="0" applyNumberFormat="1" applyFont="1"/>
    <xf numFmtId="0" fontId="17" fillId="0" borderId="0" xfId="0" applyFont="1"/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18" fillId="0" borderId="1" xfId="0" quotePrefix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8" fillId="0" borderId="1" xfId="0" quotePrefix="1" applyNumberFormat="1" applyFont="1" applyFill="1" applyBorder="1" applyAlignment="1">
      <alignment horizontal="center" vertical="center" wrapText="1"/>
    </xf>
    <xf numFmtId="165" fontId="18" fillId="0" borderId="1" xfId="0" quotePrefix="1" applyNumberFormat="1" applyFont="1" applyFill="1" applyBorder="1" applyAlignment="1">
      <alignment horizontal="center" vertical="center" wrapText="1"/>
    </xf>
    <xf numFmtId="165" fontId="18" fillId="0" borderId="1" xfId="0" quotePrefix="1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13" fillId="0" borderId="0" xfId="0" applyFont="1" applyBorder="1"/>
    <xf numFmtId="0" fontId="4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vertical="top" wrapText="1" readingOrder="1"/>
      <protection locked="0"/>
    </xf>
    <xf numFmtId="0" fontId="5" fillId="0" borderId="1" xfId="0" applyFont="1" applyFill="1" applyBorder="1" applyAlignment="1" applyProtection="1">
      <alignment vertical="top" wrapText="1" readingOrder="1"/>
      <protection locked="0"/>
    </xf>
    <xf numFmtId="0" fontId="7" fillId="0" borderId="1" xfId="0" applyFont="1" applyFill="1" applyBorder="1" applyAlignment="1" applyProtection="1">
      <alignment vertical="top" wrapText="1" readingOrder="1"/>
      <protection locked="0"/>
    </xf>
    <xf numFmtId="0" fontId="10" fillId="0" borderId="0" xfId="0" applyFont="1" applyFill="1" applyBorder="1" applyAlignment="1" applyProtection="1">
      <alignment horizontal="center" vertical="center" wrapText="1" readingOrder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4" fontId="12" fillId="0" borderId="0" xfId="0" applyNumberFormat="1" applyFont="1" applyBorder="1" applyAlignment="1">
      <alignment horizontal="center" vertical="center" readingOrder="1"/>
    </xf>
    <xf numFmtId="165" fontId="12" fillId="0" borderId="0" xfId="0" quotePrefix="1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 applyProtection="1">
      <alignment horizontal="center" vertical="center" wrapText="1" readingOrder="1"/>
      <protection locked="0"/>
    </xf>
    <xf numFmtId="1" fontId="12" fillId="0" borderId="0" xfId="0" quotePrefix="1" applyNumberFormat="1" applyFont="1" applyFill="1" applyBorder="1" applyAlignment="1">
      <alignment horizontal="center" vertical="center" readingOrder="1"/>
    </xf>
    <xf numFmtId="0" fontId="0" fillId="0" borderId="0" xfId="0" applyFill="1" applyBorder="1"/>
    <xf numFmtId="0" fontId="7" fillId="0" borderId="0" xfId="0" applyFont="1" applyFill="1" applyBorder="1" applyAlignment="1" applyProtection="1">
      <alignment vertical="top" wrapText="1" readingOrder="1"/>
      <protection locked="0"/>
    </xf>
    <xf numFmtId="0" fontId="7" fillId="0" borderId="0" xfId="0" applyFont="1" applyFill="1" applyBorder="1" applyAlignment="1" applyProtection="1">
      <alignment horizontal="center" vertical="center" wrapText="1" readingOrder="1"/>
      <protection locked="0"/>
    </xf>
    <xf numFmtId="0" fontId="12" fillId="0" borderId="1" xfId="0" quotePrefix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top" wrapText="1" readingOrder="1"/>
      <protection locked="0"/>
    </xf>
    <xf numFmtId="0" fontId="16" fillId="0" borderId="5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top" wrapText="1" readingOrder="1"/>
      <protection locked="0"/>
    </xf>
    <xf numFmtId="0" fontId="22" fillId="0" borderId="1" xfId="0" applyFont="1" applyFill="1" applyBorder="1" applyAlignment="1" applyProtection="1">
      <alignment vertical="top" wrapText="1" readingOrder="1"/>
      <protection locked="0"/>
    </xf>
    <xf numFmtId="1" fontId="4" fillId="0" borderId="0" xfId="0" quotePrefix="1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23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/>
    <xf numFmtId="0" fontId="5" fillId="0" borderId="0" xfId="1" applyNumberFormat="1" applyFont="1" applyFill="1" applyBorder="1" applyAlignment="1" applyProtection="1">
      <alignment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4" fontId="5" fillId="3" borderId="1" xfId="1" applyNumberFormat="1" applyFont="1" applyFill="1" applyBorder="1" applyAlignment="1">
      <alignment horizontal="right"/>
    </xf>
    <xf numFmtId="0" fontId="2" fillId="3" borderId="1" xfId="1" applyNumberFormat="1" applyFont="1" applyFill="1" applyBorder="1" applyAlignment="1" applyProtection="1">
      <alignment horizontal="left" vertical="center" wrapText="1"/>
    </xf>
    <xf numFmtId="0" fontId="2" fillId="3" borderId="1" xfId="1" quotePrefix="1" applyFont="1" applyFill="1" applyBorder="1" applyAlignment="1">
      <alignment horizontal="left" vertical="center"/>
    </xf>
    <xf numFmtId="0" fontId="2" fillId="3" borderId="1" xfId="1" quotePrefix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/>
    </xf>
    <xf numFmtId="0" fontId="4" fillId="3" borderId="1" xfId="1" applyNumberFormat="1" applyFont="1" applyFill="1" applyBorder="1" applyAlignment="1" applyProtection="1">
      <alignment horizontal="left" vertical="center"/>
    </xf>
    <xf numFmtId="0" fontId="4" fillId="3" borderId="1" xfId="1" applyNumberFormat="1" applyFont="1" applyFill="1" applyBorder="1" applyAlignment="1" applyProtection="1">
      <alignment vertical="center" wrapText="1"/>
    </xf>
    <xf numFmtId="0" fontId="2" fillId="3" borderId="1" xfId="1" applyNumberFormat="1" applyFont="1" applyFill="1" applyBorder="1" applyAlignment="1" applyProtection="1">
      <alignment vertical="center" wrapText="1"/>
    </xf>
    <xf numFmtId="0" fontId="22" fillId="0" borderId="0" xfId="1" applyFont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quotePrefix="1" applyNumberFormat="1" applyFont="1" applyFill="1" applyBorder="1" applyAlignment="1">
      <alignment horizontal="center" vertical="center" wrapText="1"/>
    </xf>
    <xf numFmtId="1" fontId="6" fillId="0" borderId="1" xfId="0" quotePrefix="1" applyNumberFormat="1" applyFont="1" applyFill="1" applyBorder="1" applyAlignment="1">
      <alignment horizontal="center" vertical="center"/>
    </xf>
    <xf numFmtId="0" fontId="7" fillId="4" borderId="6" xfId="1" applyNumberFormat="1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vertical="center" wrapText="1"/>
    </xf>
    <xf numFmtId="1" fontId="15" fillId="0" borderId="1" xfId="0" applyNumberFormat="1" applyFont="1" applyFill="1" applyBorder="1" applyAlignment="1">
      <alignment horizontal="center" vertical="center" wrapText="1" readingOrder="1"/>
    </xf>
    <xf numFmtId="1" fontId="15" fillId="0" borderId="1" xfId="0" quotePrefix="1" applyNumberFormat="1" applyFont="1" applyFill="1" applyBorder="1" applyAlignment="1">
      <alignment horizontal="center" vertical="center" wrapText="1" readingOrder="1"/>
    </xf>
    <xf numFmtId="1" fontId="6" fillId="0" borderId="1" xfId="0" quotePrefix="1" applyNumberFormat="1" applyFont="1" applyFill="1" applyBorder="1" applyAlignment="1">
      <alignment horizontal="center" vertical="center" wrapText="1" readingOrder="1"/>
    </xf>
    <xf numFmtId="1" fontId="6" fillId="0" borderId="1" xfId="0" quotePrefix="1" applyNumberFormat="1" applyFont="1" applyFill="1" applyBorder="1" applyAlignment="1">
      <alignment horizontal="center" vertical="center" readingOrder="1"/>
    </xf>
    <xf numFmtId="0" fontId="2" fillId="0" borderId="0" xfId="2" applyFont="1"/>
    <xf numFmtId="0" fontId="2" fillId="0" borderId="0" xfId="2" applyFont="1" applyFill="1"/>
    <xf numFmtId="0" fontId="2" fillId="0" borderId="0" xfId="2" applyFont="1" applyBorder="1"/>
    <xf numFmtId="0" fontId="2" fillId="0" borderId="0" xfId="2" applyFont="1" applyFill="1" applyBorder="1"/>
    <xf numFmtId="168" fontId="2" fillId="0" borderId="0" xfId="2" applyNumberFormat="1" applyFont="1" applyFill="1"/>
    <xf numFmtId="0" fontId="2" fillId="5" borderId="1" xfId="2" applyFont="1" applyFill="1" applyBorder="1" applyAlignment="1" applyProtection="1">
      <alignment vertical="top" wrapText="1" readingOrder="1"/>
      <protection locked="0"/>
    </xf>
    <xf numFmtId="0" fontId="2" fillId="4" borderId="1" xfId="2" applyFont="1" applyFill="1" applyBorder="1"/>
    <xf numFmtId="0" fontId="2" fillId="0" borderId="1" xfId="2" applyFont="1" applyFill="1" applyBorder="1" applyAlignment="1" applyProtection="1">
      <alignment vertical="top" wrapText="1" readingOrder="1"/>
      <protection locked="0"/>
    </xf>
    <xf numFmtId="0" fontId="2" fillId="5" borderId="1" xfId="2" applyFont="1" applyFill="1" applyBorder="1" applyAlignment="1" applyProtection="1">
      <alignment horizontal="center" vertical="top" wrapText="1" readingOrder="1"/>
      <protection locked="0"/>
    </xf>
    <xf numFmtId="0" fontId="2" fillId="5" borderId="1" xfId="2" applyFont="1" applyFill="1" applyBorder="1" applyAlignment="1" applyProtection="1">
      <alignment horizontal="left" vertical="top" wrapText="1" readingOrder="1"/>
      <protection locked="0"/>
    </xf>
    <xf numFmtId="0" fontId="2" fillId="4" borderId="14" xfId="2" applyFont="1" applyFill="1" applyBorder="1" applyAlignment="1" applyProtection="1">
      <alignment horizontal="center" vertical="top" wrapText="1"/>
      <protection locked="0"/>
    </xf>
    <xf numFmtId="0" fontId="2" fillId="4" borderId="1" xfId="2" applyFont="1" applyFill="1" applyBorder="1" applyAlignment="1" applyProtection="1">
      <alignment horizontal="center" vertical="center" wrapText="1"/>
      <protection locked="0"/>
    </xf>
    <xf numFmtId="4" fontId="2" fillId="4" borderId="1" xfId="2" applyNumberFormat="1" applyFont="1" applyFill="1" applyBorder="1"/>
    <xf numFmtId="4" fontId="2" fillId="0" borderId="1" xfId="2" applyNumberFormat="1" applyFont="1" applyFill="1" applyBorder="1"/>
    <xf numFmtId="0" fontId="7" fillId="0" borderId="0" xfId="1" applyNumberFormat="1" applyFont="1" applyFill="1" applyBorder="1" applyAlignment="1" applyProtection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 readingOrder="1"/>
    </xf>
    <xf numFmtId="1" fontId="15" fillId="0" borderId="0" xfId="0" quotePrefix="1" applyNumberFormat="1" applyFont="1" applyFill="1" applyBorder="1" applyAlignment="1">
      <alignment horizontal="center" vertical="center" wrapText="1" readingOrder="1"/>
    </xf>
    <xf numFmtId="1" fontId="6" fillId="0" borderId="0" xfId="0" quotePrefix="1" applyNumberFormat="1" applyFont="1" applyFill="1" applyBorder="1" applyAlignment="1">
      <alignment horizontal="center" vertical="center" wrapText="1" readingOrder="1"/>
    </xf>
    <xf numFmtId="1" fontId="6" fillId="0" borderId="0" xfId="0" quotePrefix="1" applyNumberFormat="1" applyFont="1" applyFill="1" applyBorder="1" applyAlignment="1">
      <alignment horizontal="center" vertical="center" readingOrder="1"/>
    </xf>
    <xf numFmtId="0" fontId="2" fillId="0" borderId="5" xfId="2" applyFont="1" applyFill="1" applyBorder="1"/>
    <xf numFmtId="0" fontId="2" fillId="0" borderId="14" xfId="2" applyFont="1" applyFill="1" applyBorder="1"/>
    <xf numFmtId="0" fontId="2" fillId="0" borderId="6" xfId="2" applyFont="1" applyFill="1" applyBorder="1"/>
    <xf numFmtId="0" fontId="2" fillId="5" borderId="6" xfId="2" applyFont="1" applyFill="1" applyBorder="1" applyAlignment="1" applyProtection="1">
      <alignment horizontal="right" vertical="top" wrapText="1" readingOrder="1"/>
      <protection locked="0"/>
    </xf>
    <xf numFmtId="0" fontId="7" fillId="4" borderId="2" xfId="0" applyFont="1" applyFill="1" applyBorder="1" applyAlignment="1" applyProtection="1">
      <alignment horizontal="center" vertical="center" wrapText="1" readingOrder="1"/>
      <protection locked="0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165" fontId="4" fillId="4" borderId="1" xfId="0" quotePrefix="1" applyNumberFormat="1" applyFont="1" applyFill="1" applyBorder="1" applyAlignment="1">
      <alignment horizontal="center" vertical="center" wrapText="1" readingOrder="1"/>
    </xf>
    <xf numFmtId="165" fontId="4" fillId="4" borderId="1" xfId="0" quotePrefix="1" applyNumberFormat="1" applyFont="1" applyFill="1" applyBorder="1" applyAlignment="1">
      <alignment horizontal="center" vertical="center" readingOrder="1"/>
    </xf>
    <xf numFmtId="0" fontId="4" fillId="3" borderId="1" xfId="1" applyFont="1" applyFill="1" applyBorder="1" applyAlignment="1">
      <alignment horizontal="left" vertical="center" wrapText="1"/>
    </xf>
    <xf numFmtId="4" fontId="25" fillId="0" borderId="1" xfId="1" applyNumberFormat="1" applyFont="1" applyBorder="1"/>
    <xf numFmtId="4" fontId="4" fillId="3" borderId="1" xfId="1" applyNumberFormat="1" applyFont="1" applyFill="1" applyBorder="1" applyAlignment="1">
      <alignment horizontal="right"/>
    </xf>
    <xf numFmtId="4" fontId="4" fillId="0" borderId="1" xfId="1" applyNumberFormat="1" applyFont="1" applyBorder="1"/>
    <xf numFmtId="0" fontId="9" fillId="3" borderId="1" xfId="1" quotePrefix="1" applyFont="1" applyFill="1" applyBorder="1" applyAlignment="1">
      <alignment horizontal="left" vertical="center" wrapText="1"/>
    </xf>
    <xf numFmtId="4" fontId="22" fillId="0" borderId="1" xfId="1" applyNumberFormat="1" applyFont="1" applyBorder="1"/>
    <xf numFmtId="0" fontId="2" fillId="3" borderId="1" xfId="1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3" fontId="18" fillId="4" borderId="1" xfId="0" applyNumberFormat="1" applyFont="1" applyFill="1" applyBorder="1" applyAlignment="1">
      <alignment horizontal="left" vertical="center" wrapText="1"/>
    </xf>
    <xf numFmtId="4" fontId="18" fillId="4" borderId="1" xfId="0" applyNumberFormat="1" applyFont="1" applyFill="1" applyBorder="1" applyAlignment="1">
      <alignment horizontal="right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3" fontId="18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3" fontId="26" fillId="0" borderId="1" xfId="0" applyNumberFormat="1" applyFont="1" applyFill="1" applyBorder="1" applyAlignment="1">
      <alignment horizontal="left" vertical="center" wrapText="1"/>
    </xf>
    <xf numFmtId="165" fontId="26" fillId="0" borderId="1" xfId="0" applyNumberFormat="1" applyFont="1" applyFill="1" applyBorder="1" applyAlignment="1">
      <alignment horizontal="center"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18" fillId="4" borderId="6" xfId="0" applyNumberFormat="1" applyFont="1" applyFill="1" applyBorder="1" applyAlignment="1">
      <alignment horizontal="right" vertical="center" wrapText="1"/>
    </xf>
    <xf numFmtId="4" fontId="18" fillId="0" borderId="6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4" fontId="2" fillId="0" borderId="6" xfId="0" applyNumberFormat="1" applyFont="1" applyFill="1" applyBorder="1" applyAlignment="1">
      <alignment horizontal="right" vertical="center"/>
    </xf>
    <xf numFmtId="4" fontId="4" fillId="4" borderId="6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3" fontId="4" fillId="0" borderId="1" xfId="0" quotePrefix="1" applyNumberFormat="1" applyFont="1" applyFill="1" applyBorder="1" applyAlignment="1">
      <alignment horizontal="left" vertical="center"/>
    </xf>
    <xf numFmtId="3" fontId="4" fillId="0" borderId="1" xfId="0" quotePrefix="1" applyNumberFormat="1" applyFont="1" applyFill="1" applyBorder="1" applyAlignment="1">
      <alignment vertical="center"/>
    </xf>
    <xf numFmtId="4" fontId="4" fillId="0" borderId="1" xfId="0" quotePrefix="1" applyNumberFormat="1" applyFont="1" applyFill="1" applyBorder="1" applyAlignment="1">
      <alignment horizontal="right" vertical="center"/>
    </xf>
    <xf numFmtId="3" fontId="4" fillId="0" borderId="0" xfId="0" quotePrefix="1" applyNumberFormat="1" applyFont="1" applyFill="1" applyBorder="1" applyAlignment="1">
      <alignment horizontal="left" vertical="center"/>
    </xf>
    <xf numFmtId="3" fontId="4" fillId="0" borderId="0" xfId="0" quotePrefix="1" applyNumberFormat="1" applyFont="1" applyFill="1" applyBorder="1" applyAlignment="1">
      <alignment vertical="center"/>
    </xf>
    <xf numFmtId="4" fontId="4" fillId="0" borderId="0" xfId="0" quotePrefix="1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center" vertical="center"/>
    </xf>
    <xf numFmtId="4" fontId="2" fillId="0" borderId="0" xfId="0" quotePrefix="1" applyNumberFormat="1" applyFont="1" applyFill="1" applyBorder="1" applyAlignment="1">
      <alignment horizontal="center" vertical="center" wrapText="1"/>
    </xf>
    <xf numFmtId="165" fontId="2" fillId="0" borderId="11" xfId="0" quotePrefix="1" applyNumberFormat="1" applyFont="1" applyFill="1" applyBorder="1" applyAlignment="1">
      <alignment horizontal="center" vertical="center" wrapText="1"/>
    </xf>
    <xf numFmtId="165" fontId="2" fillId="0" borderId="11" xfId="0" quotePrefix="1" applyNumberFormat="1" applyFont="1" applyFill="1" applyBorder="1" applyAlignment="1">
      <alignment horizontal="center" vertical="center"/>
    </xf>
    <xf numFmtId="1" fontId="2" fillId="0" borderId="0" xfId="0" quotePrefix="1" applyNumberFormat="1" applyFont="1" applyFill="1" applyBorder="1" applyAlignment="1">
      <alignment horizontal="center" vertical="center" wrapText="1"/>
    </xf>
    <xf numFmtId="3" fontId="2" fillId="0" borderId="0" xfId="0" quotePrefix="1" applyNumberFormat="1" applyFont="1" applyFill="1" applyBorder="1" applyAlignment="1">
      <alignment horizontal="left" vertical="center"/>
    </xf>
    <xf numFmtId="4" fontId="2" fillId="0" borderId="0" xfId="0" quotePrefix="1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165" fontId="2" fillId="0" borderId="0" xfId="0" quotePrefix="1" applyNumberFormat="1" applyFont="1" applyFill="1" applyBorder="1" applyAlignment="1">
      <alignment horizontal="center" vertical="center" wrapText="1"/>
    </xf>
    <xf numFmtId="165" fontId="2" fillId="0" borderId="0" xfId="0" quotePrefix="1" applyNumberFormat="1" applyFont="1" applyFill="1" applyBorder="1" applyAlignment="1">
      <alignment horizontal="center" vertical="center"/>
    </xf>
    <xf numFmtId="4" fontId="2" fillId="0" borderId="0" xfId="2" applyNumberFormat="1" applyFont="1" applyFill="1" applyBorder="1"/>
    <xf numFmtId="3" fontId="18" fillId="4" borderId="9" xfId="0" applyNumberFormat="1" applyFont="1" applyFill="1" applyBorder="1" applyAlignment="1">
      <alignment horizontal="left" vertical="center"/>
    </xf>
    <xf numFmtId="3" fontId="18" fillId="4" borderId="9" xfId="0" applyNumberFormat="1" applyFont="1" applyFill="1" applyBorder="1" applyAlignment="1">
      <alignment vertical="center"/>
    </xf>
    <xf numFmtId="1" fontId="2" fillId="0" borderId="13" xfId="0" quotePrefix="1" applyNumberFormat="1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left" vertical="center" wrapText="1"/>
    </xf>
    <xf numFmtId="1" fontId="2" fillId="0" borderId="0" xfId="0" quotePrefix="1" applyNumberFormat="1" applyFont="1" applyFill="1" applyBorder="1" applyAlignment="1">
      <alignment horizontal="center" vertical="center" wrapText="1"/>
    </xf>
    <xf numFmtId="1" fontId="2" fillId="0" borderId="14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wrapText="1" readingOrder="1"/>
      <protection locked="0"/>
    </xf>
    <xf numFmtId="0" fontId="7" fillId="0" borderId="0" xfId="0" applyFont="1" applyAlignment="1" applyProtection="1">
      <alignment horizontal="center" wrapText="1" readingOrder="1"/>
      <protection locked="0"/>
    </xf>
    <xf numFmtId="0" fontId="4" fillId="0" borderId="0" xfId="0" applyFont="1" applyAlignment="1">
      <alignment readingOrder="1"/>
    </xf>
    <xf numFmtId="0" fontId="4" fillId="0" borderId="0" xfId="0" applyFont="1" applyBorder="1" applyAlignment="1" applyProtection="1">
      <alignment horizontal="left" wrapText="1" readingOrder="1"/>
      <protection locked="0"/>
    </xf>
    <xf numFmtId="0" fontId="2" fillId="0" borderId="5" xfId="2" applyFont="1" applyFill="1" applyBorder="1" applyAlignment="1">
      <alignment horizontal="left"/>
    </xf>
    <xf numFmtId="0" fontId="2" fillId="0" borderId="14" xfId="2" applyFont="1" applyFill="1" applyBorder="1" applyAlignment="1">
      <alignment horizontal="left"/>
    </xf>
    <xf numFmtId="0" fontId="2" fillId="0" borderId="6" xfId="2" applyFont="1" applyFill="1" applyBorder="1" applyAlignment="1">
      <alignment horizontal="left"/>
    </xf>
    <xf numFmtId="4" fontId="2" fillId="0" borderId="5" xfId="2" applyNumberFormat="1" applyFont="1" applyFill="1" applyBorder="1" applyAlignment="1" applyProtection="1">
      <alignment horizontal="right" vertical="top" wrapText="1" readingOrder="1"/>
      <protection locked="0"/>
    </xf>
    <xf numFmtId="4" fontId="2" fillId="0" borderId="6" xfId="2" applyNumberFormat="1" applyFont="1" applyFill="1" applyBorder="1" applyAlignment="1" applyProtection="1">
      <alignment horizontal="right" vertical="top" wrapText="1" readingOrder="1"/>
      <protection locked="0"/>
    </xf>
    <xf numFmtId="0" fontId="2" fillId="0" borderId="1" xfId="2" applyFont="1" applyFill="1" applyBorder="1" applyAlignment="1" applyProtection="1">
      <alignment vertical="top" wrapText="1" readingOrder="1"/>
      <protection locked="0"/>
    </xf>
    <xf numFmtId="0" fontId="2" fillId="0" borderId="1" xfId="2" applyFont="1" applyFill="1" applyBorder="1"/>
    <xf numFmtId="4" fontId="2" fillId="0" borderId="1" xfId="2" applyNumberFormat="1" applyFont="1" applyFill="1" applyBorder="1" applyAlignment="1" applyProtection="1">
      <alignment vertical="top" wrapText="1" readingOrder="1"/>
      <protection locked="0"/>
    </xf>
    <xf numFmtId="4" fontId="2" fillId="0" borderId="1" xfId="2" applyNumberFormat="1" applyFont="1" applyFill="1" applyBorder="1"/>
    <xf numFmtId="0" fontId="2" fillId="4" borderId="5" xfId="2" applyFont="1" applyFill="1" applyBorder="1" applyAlignment="1" applyProtection="1">
      <alignment horizontal="center" vertical="top" wrapText="1"/>
      <protection locked="0"/>
    </xf>
    <xf numFmtId="0" fontId="2" fillId="4" borderId="14" xfId="2" applyFont="1" applyFill="1" applyBorder="1" applyAlignment="1" applyProtection="1">
      <alignment horizontal="center" vertical="top" wrapText="1"/>
      <protection locked="0"/>
    </xf>
    <xf numFmtId="0" fontId="2" fillId="4" borderId="6" xfId="2" applyFont="1" applyFill="1" applyBorder="1" applyAlignment="1" applyProtection="1">
      <alignment horizontal="center" vertical="top" wrapText="1"/>
      <protection locked="0"/>
    </xf>
    <xf numFmtId="0" fontId="2" fillId="4" borderId="5" xfId="2" applyFont="1" applyFill="1" applyBorder="1" applyAlignment="1" applyProtection="1">
      <alignment horizontal="center" vertical="center" wrapText="1"/>
      <protection locked="0"/>
    </xf>
    <xf numFmtId="0" fontId="2" fillId="4" borderId="14" xfId="2" applyFont="1" applyFill="1" applyBorder="1" applyAlignment="1" applyProtection="1">
      <alignment horizontal="center" vertical="center" wrapText="1"/>
      <protection locked="0"/>
    </xf>
    <xf numFmtId="0" fontId="2" fillId="4" borderId="6" xfId="2" applyFont="1" applyFill="1" applyBorder="1" applyAlignment="1" applyProtection="1">
      <alignment horizontal="center" vertical="center" wrapText="1"/>
      <protection locked="0"/>
    </xf>
    <xf numFmtId="0" fontId="2" fillId="5" borderId="5" xfId="2" applyFont="1" applyFill="1" applyBorder="1" applyAlignment="1" applyProtection="1">
      <alignment horizontal="center" vertical="top" wrapText="1" readingOrder="1"/>
      <protection locked="0"/>
    </xf>
    <xf numFmtId="0" fontId="2" fillId="5" borderId="6" xfId="2" applyFont="1" applyFill="1" applyBorder="1" applyAlignment="1" applyProtection="1">
      <alignment horizontal="center" vertical="top" wrapText="1" readingOrder="1"/>
      <protection locked="0"/>
    </xf>
    <xf numFmtId="0" fontId="2" fillId="0" borderId="11" xfId="2" applyFont="1" applyBorder="1" applyAlignment="1">
      <alignment horizontal="center"/>
    </xf>
    <xf numFmtId="0" fontId="2" fillId="5" borderId="1" xfId="2" applyFont="1" applyFill="1" applyBorder="1" applyAlignment="1" applyProtection="1">
      <alignment vertical="top" wrapText="1" readingOrder="1"/>
      <protection locked="0"/>
    </xf>
    <xf numFmtId="0" fontId="2" fillId="4" borderId="1" xfId="2" applyFont="1" applyFill="1" applyBorder="1"/>
    <xf numFmtId="4" fontId="2" fillId="5" borderId="1" xfId="2" applyNumberFormat="1" applyFont="1" applyFill="1" applyBorder="1" applyAlignment="1" applyProtection="1">
      <alignment vertical="top" wrapText="1" readingOrder="1"/>
      <protection locked="0"/>
    </xf>
    <xf numFmtId="4" fontId="2" fillId="4" borderId="1" xfId="2" applyNumberFormat="1" applyFont="1" applyFill="1" applyBorder="1"/>
    <xf numFmtId="0" fontId="2" fillId="5" borderId="1" xfId="2" applyFont="1" applyFill="1" applyBorder="1" applyAlignment="1" applyProtection="1">
      <alignment horizontal="center" vertical="top" wrapText="1" readingOrder="1"/>
      <protection locked="0"/>
    </xf>
    <xf numFmtId="0" fontId="2" fillId="4" borderId="1" xfId="2" applyFont="1" applyFill="1" applyBorder="1" applyAlignment="1" applyProtection="1">
      <alignment vertical="top" wrapText="1"/>
      <protection locked="0"/>
    </xf>
    <xf numFmtId="0" fontId="2" fillId="5" borderId="14" xfId="2" applyFont="1" applyFill="1" applyBorder="1" applyAlignment="1" applyProtection="1">
      <alignment horizontal="center" vertical="top" wrapText="1" readingOrder="1"/>
      <protection locked="0"/>
    </xf>
    <xf numFmtId="167" fontId="2" fillId="5" borderId="1" xfId="2" applyNumberFormat="1" applyFont="1" applyFill="1" applyBorder="1" applyAlignment="1" applyProtection="1">
      <alignment vertical="top" wrapText="1" readingOrder="1"/>
      <protection locked="0"/>
    </xf>
    <xf numFmtId="0" fontId="2" fillId="0" borderId="0" xfId="2" applyFont="1"/>
    <xf numFmtId="0" fontId="24" fillId="0" borderId="0" xfId="1" applyNumberFormat="1" applyFont="1" applyFill="1" applyBorder="1" applyAlignment="1" applyProtection="1">
      <alignment horizontal="center" vertical="center" wrapText="1"/>
    </xf>
    <xf numFmtId="3" fontId="18" fillId="0" borderId="11" xfId="0" applyNumberFormat="1" applyFont="1" applyFill="1" applyBorder="1" applyAlignment="1">
      <alignment horizontal="center" vertical="center"/>
    </xf>
    <xf numFmtId="1" fontId="6" fillId="0" borderId="5" xfId="0" quotePrefix="1" applyNumberFormat="1" applyFont="1" applyFill="1" applyBorder="1" applyAlignment="1">
      <alignment horizontal="center" vertical="center" wrapText="1"/>
    </xf>
    <xf numFmtId="1" fontId="6" fillId="0" borderId="6" xfId="0" quotePrefix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3" fontId="8" fillId="0" borderId="0" xfId="0" applyNumberFormat="1" applyFont="1" applyFill="1" applyBorder="1" applyAlignment="1">
      <alignment horizontal="center" vertical="center"/>
    </xf>
    <xf numFmtId="0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6" xfId="0" quotePrefix="1" applyNumberFormat="1" applyFont="1" applyFill="1" applyBorder="1" applyAlignment="1">
      <alignment horizontal="center" vertical="center" wrapText="1"/>
    </xf>
    <xf numFmtId="0" fontId="7" fillId="4" borderId="5" xfId="1" applyNumberFormat="1" applyFont="1" applyFill="1" applyBorder="1" applyAlignment="1" applyProtection="1">
      <alignment horizontal="center" vertical="center" wrapText="1"/>
    </xf>
    <xf numFmtId="0" fontId="7" fillId="4" borderId="14" xfId="1" applyNumberFormat="1" applyFont="1" applyFill="1" applyBorder="1" applyAlignment="1" applyProtection="1">
      <alignment horizontal="center" vertical="center" wrapText="1"/>
    </xf>
    <xf numFmtId="0" fontId="7" fillId="4" borderId="6" xfId="1" applyNumberFormat="1" applyFont="1" applyFill="1" applyBorder="1" applyAlignment="1" applyProtection="1">
      <alignment horizontal="center" vertical="center" wrapText="1"/>
    </xf>
    <xf numFmtId="0" fontId="22" fillId="0" borderId="0" xfId="1" applyFont="1" applyAlignment="1">
      <alignment horizontal="left" vertical="center"/>
    </xf>
    <xf numFmtId="0" fontId="10" fillId="0" borderId="0" xfId="0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Border="1" applyAlignment="1">
      <alignment horizontal="center" vertical="center" wrapText="1"/>
    </xf>
    <xf numFmtId="165" fontId="9" fillId="0" borderId="1" xfId="0" quotePrefix="1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166" fontId="2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E0"/>
      <rgbColor rgb="00FF0000"/>
      <rgbColor rgb="000000CD"/>
      <rgbColor rgb="00FFFFFF"/>
      <rgbColor rgb="000000FF"/>
      <rgbColor rgb="000000CD"/>
      <rgbColor rgb="00FFFF00"/>
      <rgbColor rgb="004169E1"/>
      <rgbColor rgb="00FFFFE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zoomScaleNormal="100" workbookViewId="0">
      <selection activeCell="F8" sqref="F8"/>
    </sheetView>
  </sheetViews>
  <sheetFormatPr defaultRowHeight="12.75" x14ac:dyDescent="0.2"/>
  <cols>
    <col min="1" max="1" width="33.42578125" style="4" customWidth="1"/>
    <col min="2" max="2" width="20.140625" style="4" customWidth="1"/>
    <col min="3" max="3" width="19.85546875" style="4" customWidth="1"/>
    <col min="4" max="4" width="20.140625" style="4" customWidth="1"/>
    <col min="5" max="6" width="13.140625" style="4" customWidth="1"/>
    <col min="7" max="16384" width="9.140625" style="4"/>
  </cols>
  <sheetData>
    <row r="1" spans="1:6" x14ac:dyDescent="0.2">
      <c r="A1" s="4" t="s">
        <v>280</v>
      </c>
    </row>
    <row r="2" spans="1:6" x14ac:dyDescent="0.2">
      <c r="A2" s="4" t="s">
        <v>471</v>
      </c>
    </row>
    <row r="3" spans="1:6" s="1" customFormat="1" ht="26.85" customHeight="1" x14ac:dyDescent="0.2">
      <c r="A3" s="247" t="s">
        <v>441</v>
      </c>
      <c r="B3" s="247"/>
      <c r="C3" s="247"/>
      <c r="D3" s="247"/>
      <c r="E3" s="247"/>
      <c r="F3" s="247"/>
    </row>
    <row r="4" spans="1:6" s="1" customFormat="1" ht="17.100000000000001" customHeight="1" x14ac:dyDescent="0.2">
      <c r="A4" s="246" t="s">
        <v>152</v>
      </c>
      <c r="B4" s="246"/>
      <c r="C4" s="248"/>
      <c r="D4" s="248"/>
    </row>
    <row r="5" spans="1:6" s="59" customFormat="1" ht="38.25" x14ac:dyDescent="0.2">
      <c r="A5" s="173" t="s">
        <v>153</v>
      </c>
      <c r="B5" s="173" t="s">
        <v>417</v>
      </c>
      <c r="C5" s="174" t="s">
        <v>402</v>
      </c>
      <c r="D5" s="173" t="s">
        <v>418</v>
      </c>
      <c r="E5" s="175" t="s">
        <v>60</v>
      </c>
      <c r="F5" s="176" t="s">
        <v>60</v>
      </c>
    </row>
    <row r="6" spans="1:6" s="3" customFormat="1" ht="12" x14ac:dyDescent="0.2">
      <c r="A6" s="15">
        <v>1</v>
      </c>
      <c r="B6" s="18">
        <v>2</v>
      </c>
      <c r="C6" s="19">
        <v>3</v>
      </c>
      <c r="D6" s="19">
        <v>4</v>
      </c>
      <c r="E6" s="138" t="s">
        <v>439</v>
      </c>
      <c r="F6" s="139" t="s">
        <v>440</v>
      </c>
    </row>
    <row r="7" spans="1:6" x14ac:dyDescent="0.2">
      <c r="A7" s="6" t="s">
        <v>154</v>
      </c>
      <c r="B7" s="7">
        <f>Prihodi!C6</f>
        <v>1505834.33</v>
      </c>
      <c r="C7" s="7">
        <f>Prihodi!D6</f>
        <v>1923800.85</v>
      </c>
      <c r="D7" s="7">
        <f>Prihodi!E6</f>
        <v>1992200.7600000002</v>
      </c>
      <c r="E7" s="16">
        <f t="shared" ref="E7:E13" si="0">D7/B7*100</f>
        <v>132.29880075851372</v>
      </c>
      <c r="F7" s="17">
        <f>D7/C7*100</f>
        <v>103.55545689669489</v>
      </c>
    </row>
    <row r="8" spans="1:6" ht="25.5" x14ac:dyDescent="0.2">
      <c r="A8" s="6" t="s">
        <v>155</v>
      </c>
      <c r="B8" s="7">
        <f>Prihodi!C37</f>
        <v>0</v>
      </c>
      <c r="C8" s="7">
        <v>0</v>
      </c>
      <c r="D8" s="7">
        <v>0</v>
      </c>
      <c r="E8" s="16" t="e">
        <f t="shared" si="0"/>
        <v>#DIV/0!</v>
      </c>
      <c r="F8" s="17" t="e">
        <f t="shared" ref="F8:F13" si="1">D8/C8*100</f>
        <v>#DIV/0!</v>
      </c>
    </row>
    <row r="9" spans="1:6" x14ac:dyDescent="0.2">
      <c r="A9" s="6" t="s">
        <v>156</v>
      </c>
      <c r="B9" s="7">
        <f>SUM(B7:B8)</f>
        <v>1505834.33</v>
      </c>
      <c r="C9" s="7">
        <f>SUM(C7:C8)</f>
        <v>1923800.85</v>
      </c>
      <c r="D9" s="7">
        <f>SUM(D7:D8)</f>
        <v>1992200.7600000002</v>
      </c>
      <c r="E9" s="16">
        <f t="shared" si="0"/>
        <v>132.29880075851372</v>
      </c>
      <c r="F9" s="17">
        <f t="shared" si="1"/>
        <v>103.55545689669489</v>
      </c>
    </row>
    <row r="10" spans="1:6" x14ac:dyDescent="0.2">
      <c r="A10" s="6" t="s">
        <v>157</v>
      </c>
      <c r="B10" s="7">
        <f>Rashodi!C6</f>
        <v>1504080.05</v>
      </c>
      <c r="C10" s="7">
        <f>Rashodi!D6</f>
        <v>1919204.02</v>
      </c>
      <c r="D10" s="7">
        <f>Rashodi!E6</f>
        <v>1980553.1499999997</v>
      </c>
      <c r="E10" s="16">
        <f t="shared" si="0"/>
        <v>131.67870619652189</v>
      </c>
      <c r="F10" s="17">
        <f t="shared" si="1"/>
        <v>103.19659240813802</v>
      </c>
    </row>
    <row r="11" spans="1:6" ht="25.5" x14ac:dyDescent="0.2">
      <c r="A11" s="6" t="s">
        <v>158</v>
      </c>
      <c r="B11" s="7">
        <f>Rashodi!C61</f>
        <v>6976.32</v>
      </c>
      <c r="C11" s="7">
        <f>Rashodi!D61</f>
        <v>17021</v>
      </c>
      <c r="D11" s="7">
        <f>Rashodi!E61</f>
        <v>5361.53</v>
      </c>
      <c r="E11" s="16">
        <f t="shared" si="0"/>
        <v>76.853269345442868</v>
      </c>
      <c r="F11" s="17">
        <f t="shared" si="1"/>
        <v>31.499500616885022</v>
      </c>
    </row>
    <row r="12" spans="1:6" x14ac:dyDescent="0.2">
      <c r="A12" s="6" t="s">
        <v>119</v>
      </c>
      <c r="B12" s="7">
        <f>SUM(B10:B11)</f>
        <v>1511056.37</v>
      </c>
      <c r="C12" s="7">
        <f>SUM(C10:C11)</f>
        <v>1936225.02</v>
      </c>
      <c r="D12" s="7">
        <f>SUM(D10:D11)</f>
        <v>1985914.6799999997</v>
      </c>
      <c r="E12" s="16">
        <f t="shared" si="0"/>
        <v>131.42558540023225</v>
      </c>
      <c r="F12" s="17">
        <f t="shared" si="1"/>
        <v>102.56631638816441</v>
      </c>
    </row>
    <row r="13" spans="1:6" x14ac:dyDescent="0.2">
      <c r="A13" s="6" t="s">
        <v>159</v>
      </c>
      <c r="B13" s="7">
        <f>B9-B12</f>
        <v>-5222.0400000000373</v>
      </c>
      <c r="C13" s="7">
        <f>C9-C12</f>
        <v>-12424.169999999925</v>
      </c>
      <c r="D13" s="7">
        <f>D9-D12</f>
        <v>6286.0800000005402</v>
      </c>
      <c r="E13" s="16">
        <f t="shared" si="0"/>
        <v>-120.3759450329851</v>
      </c>
      <c r="F13" s="17">
        <f t="shared" si="1"/>
        <v>-50.595572983954483</v>
      </c>
    </row>
    <row r="14" spans="1:6" ht="409.6" hidden="1" customHeight="1" x14ac:dyDescent="0.2"/>
    <row r="15" spans="1:6" ht="16.149999999999999" customHeight="1" x14ac:dyDescent="0.2"/>
    <row r="16" spans="1:6" s="1" customFormat="1" ht="17.100000000000001" customHeight="1" x14ac:dyDescent="0.2">
      <c r="A16" s="246" t="s">
        <v>160</v>
      </c>
      <c r="B16" s="246"/>
      <c r="C16" s="246"/>
      <c r="D16" s="246"/>
    </row>
    <row r="17" spans="1:6" s="59" customFormat="1" ht="38.25" x14ac:dyDescent="0.2">
      <c r="A17" s="173" t="s">
        <v>153</v>
      </c>
      <c r="B17" s="173" t="s">
        <v>417</v>
      </c>
      <c r="C17" s="174" t="s">
        <v>402</v>
      </c>
      <c r="D17" s="173" t="s">
        <v>418</v>
      </c>
      <c r="E17" s="175" t="s">
        <v>60</v>
      </c>
      <c r="F17" s="176" t="s">
        <v>60</v>
      </c>
    </row>
    <row r="18" spans="1:6" s="3" customFormat="1" ht="12" x14ac:dyDescent="0.2">
      <c r="A18" s="15">
        <v>1</v>
      </c>
      <c r="B18" s="18">
        <v>2</v>
      </c>
      <c r="C18" s="19">
        <v>3</v>
      </c>
      <c r="D18" s="19">
        <v>4</v>
      </c>
      <c r="E18" s="138" t="s">
        <v>439</v>
      </c>
      <c r="F18" s="139" t="s">
        <v>440</v>
      </c>
    </row>
    <row r="19" spans="1:6" ht="25.5" x14ac:dyDescent="0.2">
      <c r="A19" s="6" t="s">
        <v>161</v>
      </c>
      <c r="B19" s="7">
        <v>0</v>
      </c>
      <c r="C19" s="7">
        <v>0</v>
      </c>
      <c r="D19" s="7">
        <v>0</v>
      </c>
      <c r="E19" s="16" t="e">
        <f>D19/B19*100</f>
        <v>#DIV/0!</v>
      </c>
      <c r="F19" s="17" t="e">
        <f>D19/C19*100</f>
        <v>#DIV/0!</v>
      </c>
    </row>
    <row r="20" spans="1:6" ht="25.5" x14ac:dyDescent="0.2">
      <c r="A20" s="6" t="s">
        <v>162</v>
      </c>
      <c r="B20" s="7">
        <v>0</v>
      </c>
      <c r="C20" s="7">
        <v>0</v>
      </c>
      <c r="D20" s="7">
        <v>0</v>
      </c>
      <c r="E20" s="16" t="e">
        <f>D20/B20*100</f>
        <v>#DIV/0!</v>
      </c>
      <c r="F20" s="17" t="e">
        <f>D20/C20*100</f>
        <v>#DIV/0!</v>
      </c>
    </row>
    <row r="21" spans="1:6" x14ac:dyDescent="0.2">
      <c r="A21" s="6" t="s">
        <v>163</v>
      </c>
      <c r="B21" s="7">
        <f>B19-B20</f>
        <v>0</v>
      </c>
      <c r="C21" s="7">
        <f>C19-C20</f>
        <v>0</v>
      </c>
      <c r="D21" s="7">
        <f>D19-D20</f>
        <v>0</v>
      </c>
      <c r="E21" s="16" t="e">
        <f>D21/B21*100</f>
        <v>#DIV/0!</v>
      </c>
      <c r="F21" s="17" t="e">
        <f>D21/C21*100</f>
        <v>#DIV/0!</v>
      </c>
    </row>
    <row r="22" spans="1:6" x14ac:dyDescent="0.2">
      <c r="A22" s="2"/>
      <c r="B22" s="2"/>
      <c r="C22" s="2"/>
      <c r="D22" s="2"/>
    </row>
    <row r="23" spans="1:6" s="1" customFormat="1" ht="18" customHeight="1" x14ac:dyDescent="0.2">
      <c r="A23" s="249" t="s">
        <v>172</v>
      </c>
      <c r="B23" s="249"/>
      <c r="C23" s="249"/>
      <c r="D23" s="8"/>
    </row>
    <row r="24" spans="1:6" ht="38.25" x14ac:dyDescent="0.2">
      <c r="A24" s="9" t="s">
        <v>173</v>
      </c>
      <c r="B24" s="7">
        <v>0</v>
      </c>
      <c r="C24" s="7">
        <v>0</v>
      </c>
      <c r="D24" s="7">
        <v>0</v>
      </c>
      <c r="E24" s="16" t="e">
        <f>D24/B24*100</f>
        <v>#DIV/0!</v>
      </c>
      <c r="F24" s="17" t="e">
        <f>D24/C24*100</f>
        <v>#DIV/0!</v>
      </c>
    </row>
    <row r="25" spans="1:6" ht="38.25" x14ac:dyDescent="0.2">
      <c r="A25" s="9" t="s">
        <v>174</v>
      </c>
      <c r="B25" s="14">
        <v>79776.95</v>
      </c>
      <c r="C25" s="14">
        <f>-C13+C21+C24</f>
        <v>12424.169999999925</v>
      </c>
      <c r="D25" s="14">
        <v>13703.48</v>
      </c>
      <c r="E25" s="16">
        <f>D25/B25*100</f>
        <v>17.177242298684018</v>
      </c>
      <c r="F25" s="17">
        <f>D25/C25*100</f>
        <v>110.29694538951158</v>
      </c>
    </row>
    <row r="26" spans="1:6" ht="14.25" customHeight="1" x14ac:dyDescent="0.2"/>
    <row r="27" spans="1:6" s="1" customFormat="1" ht="18" customHeight="1" x14ac:dyDescent="0.2">
      <c r="A27" s="249" t="s">
        <v>175</v>
      </c>
      <c r="B27" s="249"/>
      <c r="C27" s="249"/>
      <c r="D27" s="249"/>
    </row>
    <row r="28" spans="1:6" ht="25.5" x14ac:dyDescent="0.2">
      <c r="A28" s="9" t="s">
        <v>176</v>
      </c>
      <c r="B28" s="10">
        <f>SUM(B24:C24)</f>
        <v>0</v>
      </c>
      <c r="C28" s="11">
        <v>13703.48</v>
      </c>
      <c r="D28" s="11">
        <v>13703.48</v>
      </c>
      <c r="E28" s="16" t="e">
        <f>D28/B28*100</f>
        <v>#DIV/0!</v>
      </c>
      <c r="F28" s="17">
        <f>D28/C28*100</f>
        <v>100</v>
      </c>
    </row>
    <row r="29" spans="1:6" x14ac:dyDescent="0.2">
      <c r="A29" s="12"/>
      <c r="B29" s="13"/>
      <c r="C29" s="13"/>
      <c r="D29" s="13"/>
    </row>
    <row r="30" spans="1:6" s="1" customFormat="1" ht="17.100000000000001" customHeight="1" x14ac:dyDescent="0.2">
      <c r="A30" s="246" t="s">
        <v>164</v>
      </c>
      <c r="B30" s="246"/>
      <c r="C30" s="246"/>
      <c r="D30" s="246"/>
    </row>
    <row r="31" spans="1:6" s="59" customFormat="1" ht="38.25" x14ac:dyDescent="0.2">
      <c r="A31" s="56" t="s">
        <v>153</v>
      </c>
      <c r="B31" s="56" t="s">
        <v>417</v>
      </c>
      <c r="C31" s="77" t="s">
        <v>402</v>
      </c>
      <c r="D31" s="56" t="s">
        <v>418</v>
      </c>
      <c r="E31" s="57" t="s">
        <v>60</v>
      </c>
      <c r="F31" s="58" t="s">
        <v>60</v>
      </c>
    </row>
    <row r="32" spans="1:6" s="3" customFormat="1" ht="12" x14ac:dyDescent="0.2">
      <c r="A32" s="15">
        <v>1</v>
      </c>
      <c r="B32" s="18">
        <v>2</v>
      </c>
      <c r="C32" s="19">
        <v>3</v>
      </c>
      <c r="D32" s="19">
        <v>4</v>
      </c>
      <c r="E32" s="138" t="s">
        <v>439</v>
      </c>
      <c r="F32" s="139" t="s">
        <v>440</v>
      </c>
    </row>
    <row r="33" spans="1:6" x14ac:dyDescent="0.2">
      <c r="A33" s="6" t="s">
        <v>165</v>
      </c>
      <c r="B33" s="7">
        <f>SUM(B9)</f>
        <v>1505834.33</v>
      </c>
      <c r="C33" s="7">
        <f>SUM(C9)</f>
        <v>1923800.85</v>
      </c>
      <c r="D33" s="7">
        <f>SUM(D9)</f>
        <v>1992200.7600000002</v>
      </c>
      <c r="E33" s="16">
        <f t="shared" ref="E33:E39" si="2">D33/B33*100</f>
        <v>132.29880075851372</v>
      </c>
      <c r="F33" s="17">
        <f t="shared" ref="F33:F39" si="3">D33/C33*100</f>
        <v>103.55545689669489</v>
      </c>
    </row>
    <row r="34" spans="1:6" x14ac:dyDescent="0.2">
      <c r="A34" s="6" t="s">
        <v>166</v>
      </c>
      <c r="B34" s="7">
        <f>B25</f>
        <v>79776.95</v>
      </c>
      <c r="C34" s="7">
        <v>18827.78</v>
      </c>
      <c r="D34" s="7">
        <f>D25</f>
        <v>13703.48</v>
      </c>
      <c r="E34" s="16">
        <f t="shared" si="2"/>
        <v>17.177242298684018</v>
      </c>
      <c r="F34" s="17">
        <f t="shared" si="3"/>
        <v>72.783302120589894</v>
      </c>
    </row>
    <row r="35" spans="1:6" ht="25.5" x14ac:dyDescent="0.2">
      <c r="A35" s="6" t="s">
        <v>167</v>
      </c>
      <c r="B35" s="7">
        <f>SUM(B19)</f>
        <v>0</v>
      </c>
      <c r="C35" s="7">
        <f>SUM(C19)</f>
        <v>0</v>
      </c>
      <c r="D35" s="7">
        <f>SUM(D19)</f>
        <v>0</v>
      </c>
      <c r="E35" s="16" t="e">
        <f t="shared" si="2"/>
        <v>#DIV/0!</v>
      </c>
      <c r="F35" s="17" t="e">
        <f t="shared" si="3"/>
        <v>#DIV/0!</v>
      </c>
    </row>
    <row r="36" spans="1:6" ht="25.5" x14ac:dyDescent="0.2">
      <c r="A36" s="6" t="s">
        <v>168</v>
      </c>
      <c r="B36" s="7">
        <f>SUM(B33:B35)</f>
        <v>1585611.28</v>
      </c>
      <c r="C36" s="7">
        <f>SUM(C33:C35)</f>
        <v>1942628.6300000001</v>
      </c>
      <c r="D36" s="7">
        <f>SUM(D33:D35)</f>
        <v>2005904.2400000002</v>
      </c>
      <c r="E36" s="16">
        <f t="shared" si="2"/>
        <v>126.50668327737932</v>
      </c>
      <c r="F36" s="17">
        <f t="shared" si="3"/>
        <v>103.25721597133055</v>
      </c>
    </row>
    <row r="37" spans="1:6" x14ac:dyDescent="0.2">
      <c r="A37" s="6" t="s">
        <v>169</v>
      </c>
      <c r="B37" s="7">
        <f>SUM(B12)</f>
        <v>1511056.37</v>
      </c>
      <c r="C37" s="7">
        <f>SUM(C12)</f>
        <v>1936225.02</v>
      </c>
      <c r="D37" s="7">
        <f>SUM(D12)</f>
        <v>1985914.6799999997</v>
      </c>
      <c r="E37" s="16">
        <f t="shared" si="2"/>
        <v>131.42558540023225</v>
      </c>
      <c r="F37" s="17">
        <f t="shared" si="3"/>
        <v>102.56631638816441</v>
      </c>
    </row>
    <row r="38" spans="1:6" ht="25.5" x14ac:dyDescent="0.2">
      <c r="A38" s="6" t="s">
        <v>170</v>
      </c>
      <c r="B38" s="7">
        <f>SUM(B20)</f>
        <v>0</v>
      </c>
      <c r="C38" s="7">
        <f>SUM(C20)</f>
        <v>0</v>
      </c>
      <c r="D38" s="7">
        <f>SUM(D20)</f>
        <v>0</v>
      </c>
      <c r="E38" s="16" t="e">
        <f t="shared" si="2"/>
        <v>#DIV/0!</v>
      </c>
      <c r="F38" s="17" t="e">
        <f t="shared" si="3"/>
        <v>#DIV/0!</v>
      </c>
    </row>
    <row r="39" spans="1:6" ht="25.5" x14ac:dyDescent="0.2">
      <c r="A39" s="6" t="s">
        <v>171</v>
      </c>
      <c r="B39" s="7">
        <f>SUM(B37:B38)</f>
        <v>1511056.37</v>
      </c>
      <c r="C39" s="7">
        <f>SUM(C37:C38)</f>
        <v>1936225.02</v>
      </c>
      <c r="D39" s="7">
        <f>SUM(D37:D38)</f>
        <v>1985914.6799999997</v>
      </c>
      <c r="E39" s="16">
        <f t="shared" si="2"/>
        <v>131.42558540023225</v>
      </c>
      <c r="F39" s="17">
        <f t="shared" si="3"/>
        <v>102.56631638816441</v>
      </c>
    </row>
    <row r="40" spans="1:6" ht="409.6" hidden="1" customHeight="1" x14ac:dyDescent="0.2"/>
    <row r="43" spans="1:6" x14ac:dyDescent="0.2">
      <c r="A43" s="243" t="s">
        <v>477</v>
      </c>
      <c r="B43" s="243"/>
      <c r="D43" s="231"/>
      <c r="E43" s="232"/>
    </row>
    <row r="44" spans="1:6" x14ac:dyDescent="0.2">
      <c r="A44" s="244"/>
      <c r="B44" s="244"/>
      <c r="D44" s="245" t="s">
        <v>401</v>
      </c>
      <c r="E44" s="245"/>
    </row>
    <row r="45" spans="1:6" ht="12.75" customHeight="1" x14ac:dyDescent="0.2">
      <c r="A45" s="234" t="s">
        <v>478</v>
      </c>
      <c r="B45" s="234"/>
      <c r="D45" s="242" t="s">
        <v>400</v>
      </c>
      <c r="E45" s="242"/>
    </row>
    <row r="46" spans="1:6" x14ac:dyDescent="0.2">
      <c r="A46" s="234" t="s">
        <v>479</v>
      </c>
      <c r="B46" s="234"/>
      <c r="C46" s="235"/>
      <c r="D46" s="235"/>
      <c r="E46" s="235"/>
    </row>
    <row r="47" spans="1:6" x14ac:dyDescent="0.2">
      <c r="A47" s="52"/>
      <c r="B47" s="52"/>
      <c r="C47" s="67"/>
      <c r="D47" s="67"/>
      <c r="E47" s="67"/>
    </row>
  </sheetData>
  <mergeCells count="10">
    <mergeCell ref="A3:F3"/>
    <mergeCell ref="A4:D4"/>
    <mergeCell ref="A16:D16"/>
    <mergeCell ref="A23:C23"/>
    <mergeCell ref="A27:D27"/>
    <mergeCell ref="D45:E45"/>
    <mergeCell ref="A43:B43"/>
    <mergeCell ref="A44:B44"/>
    <mergeCell ref="D44:E44"/>
    <mergeCell ref="A30:D30"/>
  </mergeCells>
  <pageMargins left="0.25" right="0.25" top="0.75" bottom="0.75" header="0.3" footer="0.3"/>
  <pageSetup paperSize="9" scale="84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workbookViewId="0">
      <pane ySplit="1" topLeftCell="A2" activePane="bottomLeft" state="frozenSplit"/>
      <selection pane="bottomLeft" activeCell="P9" sqref="O9:P11"/>
    </sheetView>
  </sheetViews>
  <sheetFormatPr defaultRowHeight="12.75" x14ac:dyDescent="0.2"/>
  <cols>
    <col min="1" max="1" width="19.28515625" style="150" customWidth="1"/>
    <col min="2" max="2" width="0" style="150" hidden="1" customWidth="1"/>
    <col min="3" max="5" width="14.140625" style="150" customWidth="1"/>
    <col min="6" max="6" width="7.42578125" style="150" customWidth="1"/>
    <col min="7" max="7" width="1" style="150" customWidth="1"/>
    <col min="8" max="8" width="15" style="150" customWidth="1"/>
    <col min="9" max="9" width="11.140625" style="150" customWidth="1"/>
    <col min="10" max="10" width="3.28515625" style="150" customWidth="1"/>
    <col min="11" max="11" width="15.42578125" style="150" customWidth="1"/>
    <col min="12" max="13" width="9.140625" style="150"/>
    <col min="14" max="14" width="12.28515625" style="150" bestFit="1" customWidth="1"/>
    <col min="15" max="15" width="10.140625" style="150" bestFit="1" customWidth="1"/>
    <col min="16" max="250" width="9.140625" style="150"/>
    <col min="251" max="251" width="1.28515625" style="150" customWidth="1"/>
    <col min="252" max="252" width="8" style="150" customWidth="1"/>
    <col min="253" max="253" width="24.140625" style="150" customWidth="1"/>
    <col min="254" max="254" width="0" style="150" hidden="1" customWidth="1"/>
    <col min="255" max="255" width="4" style="150" customWidth="1"/>
    <col min="256" max="256" width="10.140625" style="150" customWidth="1"/>
    <col min="257" max="257" width="12.28515625" style="150" customWidth="1"/>
    <col min="258" max="258" width="2.5703125" style="150" customWidth="1"/>
    <col min="259" max="259" width="29.28515625" style="150" customWidth="1"/>
    <col min="260" max="260" width="2.140625" style="150" customWidth="1"/>
    <col min="261" max="261" width="0.42578125" style="150" customWidth="1"/>
    <col min="262" max="262" width="14" style="150" customWidth="1"/>
    <col min="263" max="263" width="5.7109375" style="150" customWidth="1"/>
    <col min="264" max="264" width="5.28515625" style="150" customWidth="1"/>
    <col min="265" max="265" width="3" style="150" customWidth="1"/>
    <col min="266" max="266" width="11.140625" style="150" customWidth="1"/>
    <col min="267" max="267" width="3.28515625" style="150" customWidth="1"/>
    <col min="268" max="269" width="9.140625" style="150"/>
    <col min="270" max="270" width="12.28515625" style="150" bestFit="1" customWidth="1"/>
    <col min="271" max="506" width="9.140625" style="150"/>
    <col min="507" max="507" width="1.28515625" style="150" customWidth="1"/>
    <col min="508" max="508" width="8" style="150" customWidth="1"/>
    <col min="509" max="509" width="24.140625" style="150" customWidth="1"/>
    <col min="510" max="510" width="0" style="150" hidden="1" customWidth="1"/>
    <col min="511" max="511" width="4" style="150" customWidth="1"/>
    <col min="512" max="512" width="10.140625" style="150" customWidth="1"/>
    <col min="513" max="513" width="12.28515625" style="150" customWidth="1"/>
    <col min="514" max="514" width="2.5703125" style="150" customWidth="1"/>
    <col min="515" max="515" width="29.28515625" style="150" customWidth="1"/>
    <col min="516" max="516" width="2.140625" style="150" customWidth="1"/>
    <col min="517" max="517" width="0.42578125" style="150" customWidth="1"/>
    <col min="518" max="518" width="14" style="150" customWidth="1"/>
    <col min="519" max="519" width="5.7109375" style="150" customWidth="1"/>
    <col min="520" max="520" width="5.28515625" style="150" customWidth="1"/>
    <col min="521" max="521" width="3" style="150" customWidth="1"/>
    <col min="522" max="522" width="11.140625" style="150" customWidth="1"/>
    <col min="523" max="523" width="3.28515625" style="150" customWidth="1"/>
    <col min="524" max="525" width="9.140625" style="150"/>
    <col min="526" max="526" width="12.28515625" style="150" bestFit="1" customWidth="1"/>
    <col min="527" max="762" width="9.140625" style="150"/>
    <col min="763" max="763" width="1.28515625" style="150" customWidth="1"/>
    <col min="764" max="764" width="8" style="150" customWidth="1"/>
    <col min="765" max="765" width="24.140625" style="150" customWidth="1"/>
    <col min="766" max="766" width="0" style="150" hidden="1" customWidth="1"/>
    <col min="767" max="767" width="4" style="150" customWidth="1"/>
    <col min="768" max="768" width="10.140625" style="150" customWidth="1"/>
    <col min="769" max="769" width="12.28515625" style="150" customWidth="1"/>
    <col min="770" max="770" width="2.5703125" style="150" customWidth="1"/>
    <col min="771" max="771" width="29.28515625" style="150" customWidth="1"/>
    <col min="772" max="772" width="2.140625" style="150" customWidth="1"/>
    <col min="773" max="773" width="0.42578125" style="150" customWidth="1"/>
    <col min="774" max="774" width="14" style="150" customWidth="1"/>
    <col min="775" max="775" width="5.7109375" style="150" customWidth="1"/>
    <col min="776" max="776" width="5.28515625" style="150" customWidth="1"/>
    <col min="777" max="777" width="3" style="150" customWidth="1"/>
    <col min="778" max="778" width="11.140625" style="150" customWidth="1"/>
    <col min="779" max="779" width="3.28515625" style="150" customWidth="1"/>
    <col min="780" max="781" width="9.140625" style="150"/>
    <col min="782" max="782" width="12.28515625" style="150" bestFit="1" customWidth="1"/>
    <col min="783" max="1018" width="9.140625" style="150"/>
    <col min="1019" max="1019" width="1.28515625" style="150" customWidth="1"/>
    <col min="1020" max="1020" width="8" style="150" customWidth="1"/>
    <col min="1021" max="1021" width="24.140625" style="150" customWidth="1"/>
    <col min="1022" max="1022" width="0" style="150" hidden="1" customWidth="1"/>
    <col min="1023" max="1023" width="4" style="150" customWidth="1"/>
    <col min="1024" max="1024" width="10.140625" style="150" customWidth="1"/>
    <col min="1025" max="1025" width="12.28515625" style="150" customWidth="1"/>
    <col min="1026" max="1026" width="2.5703125" style="150" customWidth="1"/>
    <col min="1027" max="1027" width="29.28515625" style="150" customWidth="1"/>
    <col min="1028" max="1028" width="2.140625" style="150" customWidth="1"/>
    <col min="1029" max="1029" width="0.42578125" style="150" customWidth="1"/>
    <col min="1030" max="1030" width="14" style="150" customWidth="1"/>
    <col min="1031" max="1031" width="5.7109375" style="150" customWidth="1"/>
    <col min="1032" max="1032" width="5.28515625" style="150" customWidth="1"/>
    <col min="1033" max="1033" width="3" style="150" customWidth="1"/>
    <col min="1034" max="1034" width="11.140625" style="150" customWidth="1"/>
    <col min="1035" max="1035" width="3.28515625" style="150" customWidth="1"/>
    <col min="1036" max="1037" width="9.140625" style="150"/>
    <col min="1038" max="1038" width="12.28515625" style="150" bestFit="1" customWidth="1"/>
    <col min="1039" max="1274" width="9.140625" style="150"/>
    <col min="1275" max="1275" width="1.28515625" style="150" customWidth="1"/>
    <col min="1276" max="1276" width="8" style="150" customWidth="1"/>
    <col min="1277" max="1277" width="24.140625" style="150" customWidth="1"/>
    <col min="1278" max="1278" width="0" style="150" hidden="1" customWidth="1"/>
    <col min="1279" max="1279" width="4" style="150" customWidth="1"/>
    <col min="1280" max="1280" width="10.140625" style="150" customWidth="1"/>
    <col min="1281" max="1281" width="12.28515625" style="150" customWidth="1"/>
    <col min="1282" max="1282" width="2.5703125" style="150" customWidth="1"/>
    <col min="1283" max="1283" width="29.28515625" style="150" customWidth="1"/>
    <col min="1284" max="1284" width="2.140625" style="150" customWidth="1"/>
    <col min="1285" max="1285" width="0.42578125" style="150" customWidth="1"/>
    <col min="1286" max="1286" width="14" style="150" customWidth="1"/>
    <col min="1287" max="1287" width="5.7109375" style="150" customWidth="1"/>
    <col min="1288" max="1288" width="5.28515625" style="150" customWidth="1"/>
    <col min="1289" max="1289" width="3" style="150" customWidth="1"/>
    <col min="1290" max="1290" width="11.140625" style="150" customWidth="1"/>
    <col min="1291" max="1291" width="3.28515625" style="150" customWidth="1"/>
    <col min="1292" max="1293" width="9.140625" style="150"/>
    <col min="1294" max="1294" width="12.28515625" style="150" bestFit="1" customWidth="1"/>
    <col min="1295" max="1530" width="9.140625" style="150"/>
    <col min="1531" max="1531" width="1.28515625" style="150" customWidth="1"/>
    <col min="1532" max="1532" width="8" style="150" customWidth="1"/>
    <col min="1533" max="1533" width="24.140625" style="150" customWidth="1"/>
    <col min="1534" max="1534" width="0" style="150" hidden="1" customWidth="1"/>
    <col min="1535" max="1535" width="4" style="150" customWidth="1"/>
    <col min="1536" max="1536" width="10.140625" style="150" customWidth="1"/>
    <col min="1537" max="1537" width="12.28515625" style="150" customWidth="1"/>
    <col min="1538" max="1538" width="2.5703125" style="150" customWidth="1"/>
    <col min="1539" max="1539" width="29.28515625" style="150" customWidth="1"/>
    <col min="1540" max="1540" width="2.140625" style="150" customWidth="1"/>
    <col min="1541" max="1541" width="0.42578125" style="150" customWidth="1"/>
    <col min="1542" max="1542" width="14" style="150" customWidth="1"/>
    <col min="1543" max="1543" width="5.7109375" style="150" customWidth="1"/>
    <col min="1544" max="1544" width="5.28515625" style="150" customWidth="1"/>
    <col min="1545" max="1545" width="3" style="150" customWidth="1"/>
    <col min="1546" max="1546" width="11.140625" style="150" customWidth="1"/>
    <col min="1547" max="1547" width="3.28515625" style="150" customWidth="1"/>
    <col min="1548" max="1549" width="9.140625" style="150"/>
    <col min="1550" max="1550" width="12.28515625" style="150" bestFit="1" customWidth="1"/>
    <col min="1551" max="1786" width="9.140625" style="150"/>
    <col min="1787" max="1787" width="1.28515625" style="150" customWidth="1"/>
    <col min="1788" max="1788" width="8" style="150" customWidth="1"/>
    <col min="1789" max="1789" width="24.140625" style="150" customWidth="1"/>
    <col min="1790" max="1790" width="0" style="150" hidden="1" customWidth="1"/>
    <col min="1791" max="1791" width="4" style="150" customWidth="1"/>
    <col min="1792" max="1792" width="10.140625" style="150" customWidth="1"/>
    <col min="1793" max="1793" width="12.28515625" style="150" customWidth="1"/>
    <col min="1794" max="1794" width="2.5703125" style="150" customWidth="1"/>
    <col min="1795" max="1795" width="29.28515625" style="150" customWidth="1"/>
    <col min="1796" max="1796" width="2.140625" style="150" customWidth="1"/>
    <col min="1797" max="1797" width="0.42578125" style="150" customWidth="1"/>
    <col min="1798" max="1798" width="14" style="150" customWidth="1"/>
    <col min="1799" max="1799" width="5.7109375" style="150" customWidth="1"/>
    <col min="1800" max="1800" width="5.28515625" style="150" customWidth="1"/>
    <col min="1801" max="1801" width="3" style="150" customWidth="1"/>
    <col min="1802" max="1802" width="11.140625" style="150" customWidth="1"/>
    <col min="1803" max="1803" width="3.28515625" style="150" customWidth="1"/>
    <col min="1804" max="1805" width="9.140625" style="150"/>
    <col min="1806" max="1806" width="12.28515625" style="150" bestFit="1" customWidth="1"/>
    <col min="1807" max="2042" width="9.140625" style="150"/>
    <col min="2043" max="2043" width="1.28515625" style="150" customWidth="1"/>
    <col min="2044" max="2044" width="8" style="150" customWidth="1"/>
    <col min="2045" max="2045" width="24.140625" style="150" customWidth="1"/>
    <col min="2046" max="2046" width="0" style="150" hidden="1" customWidth="1"/>
    <col min="2047" max="2047" width="4" style="150" customWidth="1"/>
    <col min="2048" max="2048" width="10.140625" style="150" customWidth="1"/>
    <col min="2049" max="2049" width="12.28515625" style="150" customWidth="1"/>
    <col min="2050" max="2050" width="2.5703125" style="150" customWidth="1"/>
    <col min="2051" max="2051" width="29.28515625" style="150" customWidth="1"/>
    <col min="2052" max="2052" width="2.140625" style="150" customWidth="1"/>
    <col min="2053" max="2053" width="0.42578125" style="150" customWidth="1"/>
    <col min="2054" max="2054" width="14" style="150" customWidth="1"/>
    <col min="2055" max="2055" width="5.7109375" style="150" customWidth="1"/>
    <col min="2056" max="2056" width="5.28515625" style="150" customWidth="1"/>
    <col min="2057" max="2057" width="3" style="150" customWidth="1"/>
    <col min="2058" max="2058" width="11.140625" style="150" customWidth="1"/>
    <col min="2059" max="2059" width="3.28515625" style="150" customWidth="1"/>
    <col min="2060" max="2061" width="9.140625" style="150"/>
    <col min="2062" max="2062" width="12.28515625" style="150" bestFit="1" customWidth="1"/>
    <col min="2063" max="2298" width="9.140625" style="150"/>
    <col min="2299" max="2299" width="1.28515625" style="150" customWidth="1"/>
    <col min="2300" max="2300" width="8" style="150" customWidth="1"/>
    <col min="2301" max="2301" width="24.140625" style="150" customWidth="1"/>
    <col min="2302" max="2302" width="0" style="150" hidden="1" customWidth="1"/>
    <col min="2303" max="2303" width="4" style="150" customWidth="1"/>
    <col min="2304" max="2304" width="10.140625" style="150" customWidth="1"/>
    <col min="2305" max="2305" width="12.28515625" style="150" customWidth="1"/>
    <col min="2306" max="2306" width="2.5703125" style="150" customWidth="1"/>
    <col min="2307" max="2307" width="29.28515625" style="150" customWidth="1"/>
    <col min="2308" max="2308" width="2.140625" style="150" customWidth="1"/>
    <col min="2309" max="2309" width="0.42578125" style="150" customWidth="1"/>
    <col min="2310" max="2310" width="14" style="150" customWidth="1"/>
    <col min="2311" max="2311" width="5.7109375" style="150" customWidth="1"/>
    <col min="2312" max="2312" width="5.28515625" style="150" customWidth="1"/>
    <col min="2313" max="2313" width="3" style="150" customWidth="1"/>
    <col min="2314" max="2314" width="11.140625" style="150" customWidth="1"/>
    <col min="2315" max="2315" width="3.28515625" style="150" customWidth="1"/>
    <col min="2316" max="2317" width="9.140625" style="150"/>
    <col min="2318" max="2318" width="12.28515625" style="150" bestFit="1" customWidth="1"/>
    <col min="2319" max="2554" width="9.140625" style="150"/>
    <col min="2555" max="2555" width="1.28515625" style="150" customWidth="1"/>
    <col min="2556" max="2556" width="8" style="150" customWidth="1"/>
    <col min="2557" max="2557" width="24.140625" style="150" customWidth="1"/>
    <col min="2558" max="2558" width="0" style="150" hidden="1" customWidth="1"/>
    <col min="2559" max="2559" width="4" style="150" customWidth="1"/>
    <col min="2560" max="2560" width="10.140625" style="150" customWidth="1"/>
    <col min="2561" max="2561" width="12.28515625" style="150" customWidth="1"/>
    <col min="2562" max="2562" width="2.5703125" style="150" customWidth="1"/>
    <col min="2563" max="2563" width="29.28515625" style="150" customWidth="1"/>
    <col min="2564" max="2564" width="2.140625" style="150" customWidth="1"/>
    <col min="2565" max="2565" width="0.42578125" style="150" customWidth="1"/>
    <col min="2566" max="2566" width="14" style="150" customWidth="1"/>
    <col min="2567" max="2567" width="5.7109375" style="150" customWidth="1"/>
    <col min="2568" max="2568" width="5.28515625" style="150" customWidth="1"/>
    <col min="2569" max="2569" width="3" style="150" customWidth="1"/>
    <col min="2570" max="2570" width="11.140625" style="150" customWidth="1"/>
    <col min="2571" max="2571" width="3.28515625" style="150" customWidth="1"/>
    <col min="2572" max="2573" width="9.140625" style="150"/>
    <col min="2574" max="2574" width="12.28515625" style="150" bestFit="1" customWidth="1"/>
    <col min="2575" max="2810" width="9.140625" style="150"/>
    <col min="2811" max="2811" width="1.28515625" style="150" customWidth="1"/>
    <col min="2812" max="2812" width="8" style="150" customWidth="1"/>
    <col min="2813" max="2813" width="24.140625" style="150" customWidth="1"/>
    <col min="2814" max="2814" width="0" style="150" hidden="1" customWidth="1"/>
    <col min="2815" max="2815" width="4" style="150" customWidth="1"/>
    <col min="2816" max="2816" width="10.140625" style="150" customWidth="1"/>
    <col min="2817" max="2817" width="12.28515625" style="150" customWidth="1"/>
    <col min="2818" max="2818" width="2.5703125" style="150" customWidth="1"/>
    <col min="2819" max="2819" width="29.28515625" style="150" customWidth="1"/>
    <col min="2820" max="2820" width="2.140625" style="150" customWidth="1"/>
    <col min="2821" max="2821" width="0.42578125" style="150" customWidth="1"/>
    <col min="2822" max="2822" width="14" style="150" customWidth="1"/>
    <col min="2823" max="2823" width="5.7109375" style="150" customWidth="1"/>
    <col min="2824" max="2824" width="5.28515625" style="150" customWidth="1"/>
    <col min="2825" max="2825" width="3" style="150" customWidth="1"/>
    <col min="2826" max="2826" width="11.140625" style="150" customWidth="1"/>
    <col min="2827" max="2827" width="3.28515625" style="150" customWidth="1"/>
    <col min="2828" max="2829" width="9.140625" style="150"/>
    <col min="2830" max="2830" width="12.28515625" style="150" bestFit="1" customWidth="1"/>
    <col min="2831" max="3066" width="9.140625" style="150"/>
    <col min="3067" max="3067" width="1.28515625" style="150" customWidth="1"/>
    <col min="3068" max="3068" width="8" style="150" customWidth="1"/>
    <col min="3069" max="3069" width="24.140625" style="150" customWidth="1"/>
    <col min="3070" max="3070" width="0" style="150" hidden="1" customWidth="1"/>
    <col min="3071" max="3071" width="4" style="150" customWidth="1"/>
    <col min="3072" max="3072" width="10.140625" style="150" customWidth="1"/>
    <col min="3073" max="3073" width="12.28515625" style="150" customWidth="1"/>
    <col min="3074" max="3074" width="2.5703125" style="150" customWidth="1"/>
    <col min="3075" max="3075" width="29.28515625" style="150" customWidth="1"/>
    <col min="3076" max="3076" width="2.140625" style="150" customWidth="1"/>
    <col min="3077" max="3077" width="0.42578125" style="150" customWidth="1"/>
    <col min="3078" max="3078" width="14" style="150" customWidth="1"/>
    <col min="3079" max="3079" width="5.7109375" style="150" customWidth="1"/>
    <col min="3080" max="3080" width="5.28515625" style="150" customWidth="1"/>
    <col min="3081" max="3081" width="3" style="150" customWidth="1"/>
    <col min="3082" max="3082" width="11.140625" style="150" customWidth="1"/>
    <col min="3083" max="3083" width="3.28515625" style="150" customWidth="1"/>
    <col min="3084" max="3085" width="9.140625" style="150"/>
    <col min="3086" max="3086" width="12.28515625" style="150" bestFit="1" customWidth="1"/>
    <col min="3087" max="3322" width="9.140625" style="150"/>
    <col min="3323" max="3323" width="1.28515625" style="150" customWidth="1"/>
    <col min="3324" max="3324" width="8" style="150" customWidth="1"/>
    <col min="3325" max="3325" width="24.140625" style="150" customWidth="1"/>
    <col min="3326" max="3326" width="0" style="150" hidden="1" customWidth="1"/>
    <col min="3327" max="3327" width="4" style="150" customWidth="1"/>
    <col min="3328" max="3328" width="10.140625" style="150" customWidth="1"/>
    <col min="3329" max="3329" width="12.28515625" style="150" customWidth="1"/>
    <col min="3330" max="3330" width="2.5703125" style="150" customWidth="1"/>
    <col min="3331" max="3331" width="29.28515625" style="150" customWidth="1"/>
    <col min="3332" max="3332" width="2.140625" style="150" customWidth="1"/>
    <col min="3333" max="3333" width="0.42578125" style="150" customWidth="1"/>
    <col min="3334" max="3334" width="14" style="150" customWidth="1"/>
    <col min="3335" max="3335" width="5.7109375" style="150" customWidth="1"/>
    <col min="3336" max="3336" width="5.28515625" style="150" customWidth="1"/>
    <col min="3337" max="3337" width="3" style="150" customWidth="1"/>
    <col min="3338" max="3338" width="11.140625" style="150" customWidth="1"/>
    <col min="3339" max="3339" width="3.28515625" style="150" customWidth="1"/>
    <col min="3340" max="3341" width="9.140625" style="150"/>
    <col min="3342" max="3342" width="12.28515625" style="150" bestFit="1" customWidth="1"/>
    <col min="3343" max="3578" width="9.140625" style="150"/>
    <col min="3579" max="3579" width="1.28515625" style="150" customWidth="1"/>
    <col min="3580" max="3580" width="8" style="150" customWidth="1"/>
    <col min="3581" max="3581" width="24.140625" style="150" customWidth="1"/>
    <col min="3582" max="3582" width="0" style="150" hidden="1" customWidth="1"/>
    <col min="3583" max="3583" width="4" style="150" customWidth="1"/>
    <col min="3584" max="3584" width="10.140625" style="150" customWidth="1"/>
    <col min="3585" max="3585" width="12.28515625" style="150" customWidth="1"/>
    <col min="3586" max="3586" width="2.5703125" style="150" customWidth="1"/>
    <col min="3587" max="3587" width="29.28515625" style="150" customWidth="1"/>
    <col min="3588" max="3588" width="2.140625" style="150" customWidth="1"/>
    <col min="3589" max="3589" width="0.42578125" style="150" customWidth="1"/>
    <col min="3590" max="3590" width="14" style="150" customWidth="1"/>
    <col min="3591" max="3591" width="5.7109375" style="150" customWidth="1"/>
    <col min="3592" max="3592" width="5.28515625" style="150" customWidth="1"/>
    <col min="3593" max="3593" width="3" style="150" customWidth="1"/>
    <col min="3594" max="3594" width="11.140625" style="150" customWidth="1"/>
    <col min="3595" max="3595" width="3.28515625" style="150" customWidth="1"/>
    <col min="3596" max="3597" width="9.140625" style="150"/>
    <col min="3598" max="3598" width="12.28515625" style="150" bestFit="1" customWidth="1"/>
    <col min="3599" max="3834" width="9.140625" style="150"/>
    <col min="3835" max="3835" width="1.28515625" style="150" customWidth="1"/>
    <col min="3836" max="3836" width="8" style="150" customWidth="1"/>
    <col min="3837" max="3837" width="24.140625" style="150" customWidth="1"/>
    <col min="3838" max="3838" width="0" style="150" hidden="1" customWidth="1"/>
    <col min="3839" max="3839" width="4" style="150" customWidth="1"/>
    <col min="3840" max="3840" width="10.140625" style="150" customWidth="1"/>
    <col min="3841" max="3841" width="12.28515625" style="150" customWidth="1"/>
    <col min="3842" max="3842" width="2.5703125" style="150" customWidth="1"/>
    <col min="3843" max="3843" width="29.28515625" style="150" customWidth="1"/>
    <col min="3844" max="3844" width="2.140625" style="150" customWidth="1"/>
    <col min="3845" max="3845" width="0.42578125" style="150" customWidth="1"/>
    <col min="3846" max="3846" width="14" style="150" customWidth="1"/>
    <col min="3847" max="3847" width="5.7109375" style="150" customWidth="1"/>
    <col min="3848" max="3848" width="5.28515625" style="150" customWidth="1"/>
    <col min="3849" max="3849" width="3" style="150" customWidth="1"/>
    <col min="3850" max="3850" width="11.140625" style="150" customWidth="1"/>
    <col min="3851" max="3851" width="3.28515625" style="150" customWidth="1"/>
    <col min="3852" max="3853" width="9.140625" style="150"/>
    <col min="3854" max="3854" width="12.28515625" style="150" bestFit="1" customWidth="1"/>
    <col min="3855" max="4090" width="9.140625" style="150"/>
    <col min="4091" max="4091" width="1.28515625" style="150" customWidth="1"/>
    <col min="4092" max="4092" width="8" style="150" customWidth="1"/>
    <col min="4093" max="4093" width="24.140625" style="150" customWidth="1"/>
    <col min="4094" max="4094" width="0" style="150" hidden="1" customWidth="1"/>
    <col min="4095" max="4095" width="4" style="150" customWidth="1"/>
    <col min="4096" max="4096" width="10.140625" style="150" customWidth="1"/>
    <col min="4097" max="4097" width="12.28515625" style="150" customWidth="1"/>
    <col min="4098" max="4098" width="2.5703125" style="150" customWidth="1"/>
    <col min="4099" max="4099" width="29.28515625" style="150" customWidth="1"/>
    <col min="4100" max="4100" width="2.140625" style="150" customWidth="1"/>
    <col min="4101" max="4101" width="0.42578125" style="150" customWidth="1"/>
    <col min="4102" max="4102" width="14" style="150" customWidth="1"/>
    <col min="4103" max="4103" width="5.7109375" style="150" customWidth="1"/>
    <col min="4104" max="4104" width="5.28515625" style="150" customWidth="1"/>
    <col min="4105" max="4105" width="3" style="150" customWidth="1"/>
    <col min="4106" max="4106" width="11.140625" style="150" customWidth="1"/>
    <col min="4107" max="4107" width="3.28515625" style="150" customWidth="1"/>
    <col min="4108" max="4109" width="9.140625" style="150"/>
    <col min="4110" max="4110" width="12.28515625" style="150" bestFit="1" customWidth="1"/>
    <col min="4111" max="4346" width="9.140625" style="150"/>
    <col min="4347" max="4347" width="1.28515625" style="150" customWidth="1"/>
    <col min="4348" max="4348" width="8" style="150" customWidth="1"/>
    <col min="4349" max="4349" width="24.140625" style="150" customWidth="1"/>
    <col min="4350" max="4350" width="0" style="150" hidden="1" customWidth="1"/>
    <col min="4351" max="4351" width="4" style="150" customWidth="1"/>
    <col min="4352" max="4352" width="10.140625" style="150" customWidth="1"/>
    <col min="4353" max="4353" width="12.28515625" style="150" customWidth="1"/>
    <col min="4354" max="4354" width="2.5703125" style="150" customWidth="1"/>
    <col min="4355" max="4355" width="29.28515625" style="150" customWidth="1"/>
    <col min="4356" max="4356" width="2.140625" style="150" customWidth="1"/>
    <col min="4357" max="4357" width="0.42578125" style="150" customWidth="1"/>
    <col min="4358" max="4358" width="14" style="150" customWidth="1"/>
    <col min="4359" max="4359" width="5.7109375" style="150" customWidth="1"/>
    <col min="4360" max="4360" width="5.28515625" style="150" customWidth="1"/>
    <col min="4361" max="4361" width="3" style="150" customWidth="1"/>
    <col min="4362" max="4362" width="11.140625" style="150" customWidth="1"/>
    <col min="4363" max="4363" width="3.28515625" style="150" customWidth="1"/>
    <col min="4364" max="4365" width="9.140625" style="150"/>
    <col min="4366" max="4366" width="12.28515625" style="150" bestFit="1" customWidth="1"/>
    <col min="4367" max="4602" width="9.140625" style="150"/>
    <col min="4603" max="4603" width="1.28515625" style="150" customWidth="1"/>
    <col min="4604" max="4604" width="8" style="150" customWidth="1"/>
    <col min="4605" max="4605" width="24.140625" style="150" customWidth="1"/>
    <col min="4606" max="4606" width="0" style="150" hidden="1" customWidth="1"/>
    <col min="4607" max="4607" width="4" style="150" customWidth="1"/>
    <col min="4608" max="4608" width="10.140625" style="150" customWidth="1"/>
    <col min="4609" max="4609" width="12.28515625" style="150" customWidth="1"/>
    <col min="4610" max="4610" width="2.5703125" style="150" customWidth="1"/>
    <col min="4611" max="4611" width="29.28515625" style="150" customWidth="1"/>
    <col min="4612" max="4612" width="2.140625" style="150" customWidth="1"/>
    <col min="4613" max="4613" width="0.42578125" style="150" customWidth="1"/>
    <col min="4614" max="4614" width="14" style="150" customWidth="1"/>
    <col min="4615" max="4615" width="5.7109375" style="150" customWidth="1"/>
    <col min="4616" max="4616" width="5.28515625" style="150" customWidth="1"/>
    <col min="4617" max="4617" width="3" style="150" customWidth="1"/>
    <col min="4618" max="4618" width="11.140625" style="150" customWidth="1"/>
    <col min="4619" max="4619" width="3.28515625" style="150" customWidth="1"/>
    <col min="4620" max="4621" width="9.140625" style="150"/>
    <col min="4622" max="4622" width="12.28515625" style="150" bestFit="1" customWidth="1"/>
    <col min="4623" max="4858" width="9.140625" style="150"/>
    <col min="4859" max="4859" width="1.28515625" style="150" customWidth="1"/>
    <col min="4860" max="4860" width="8" style="150" customWidth="1"/>
    <col min="4861" max="4861" width="24.140625" style="150" customWidth="1"/>
    <col min="4862" max="4862" width="0" style="150" hidden="1" customWidth="1"/>
    <col min="4863" max="4863" width="4" style="150" customWidth="1"/>
    <col min="4864" max="4864" width="10.140625" style="150" customWidth="1"/>
    <col min="4865" max="4865" width="12.28515625" style="150" customWidth="1"/>
    <col min="4866" max="4866" width="2.5703125" style="150" customWidth="1"/>
    <col min="4867" max="4867" width="29.28515625" style="150" customWidth="1"/>
    <col min="4868" max="4868" width="2.140625" style="150" customWidth="1"/>
    <col min="4869" max="4869" width="0.42578125" style="150" customWidth="1"/>
    <col min="4870" max="4870" width="14" style="150" customWidth="1"/>
    <col min="4871" max="4871" width="5.7109375" style="150" customWidth="1"/>
    <col min="4872" max="4872" width="5.28515625" style="150" customWidth="1"/>
    <col min="4873" max="4873" width="3" style="150" customWidth="1"/>
    <col min="4874" max="4874" width="11.140625" style="150" customWidth="1"/>
    <col min="4875" max="4875" width="3.28515625" style="150" customWidth="1"/>
    <col min="4876" max="4877" width="9.140625" style="150"/>
    <col min="4878" max="4878" width="12.28515625" style="150" bestFit="1" customWidth="1"/>
    <col min="4879" max="5114" width="9.140625" style="150"/>
    <col min="5115" max="5115" width="1.28515625" style="150" customWidth="1"/>
    <col min="5116" max="5116" width="8" style="150" customWidth="1"/>
    <col min="5117" max="5117" width="24.140625" style="150" customWidth="1"/>
    <col min="5118" max="5118" width="0" style="150" hidden="1" customWidth="1"/>
    <col min="5119" max="5119" width="4" style="150" customWidth="1"/>
    <col min="5120" max="5120" width="10.140625" style="150" customWidth="1"/>
    <col min="5121" max="5121" width="12.28515625" style="150" customWidth="1"/>
    <col min="5122" max="5122" width="2.5703125" style="150" customWidth="1"/>
    <col min="5123" max="5123" width="29.28515625" style="150" customWidth="1"/>
    <col min="5124" max="5124" width="2.140625" style="150" customWidth="1"/>
    <col min="5125" max="5125" width="0.42578125" style="150" customWidth="1"/>
    <col min="5126" max="5126" width="14" style="150" customWidth="1"/>
    <col min="5127" max="5127" width="5.7109375" style="150" customWidth="1"/>
    <col min="5128" max="5128" width="5.28515625" style="150" customWidth="1"/>
    <col min="5129" max="5129" width="3" style="150" customWidth="1"/>
    <col min="5130" max="5130" width="11.140625" style="150" customWidth="1"/>
    <col min="5131" max="5131" width="3.28515625" style="150" customWidth="1"/>
    <col min="5132" max="5133" width="9.140625" style="150"/>
    <col min="5134" max="5134" width="12.28515625" style="150" bestFit="1" customWidth="1"/>
    <col min="5135" max="5370" width="9.140625" style="150"/>
    <col min="5371" max="5371" width="1.28515625" style="150" customWidth="1"/>
    <col min="5372" max="5372" width="8" style="150" customWidth="1"/>
    <col min="5373" max="5373" width="24.140625" style="150" customWidth="1"/>
    <col min="5374" max="5374" width="0" style="150" hidden="1" customWidth="1"/>
    <col min="5375" max="5375" width="4" style="150" customWidth="1"/>
    <col min="5376" max="5376" width="10.140625" style="150" customWidth="1"/>
    <col min="5377" max="5377" width="12.28515625" style="150" customWidth="1"/>
    <col min="5378" max="5378" width="2.5703125" style="150" customWidth="1"/>
    <col min="5379" max="5379" width="29.28515625" style="150" customWidth="1"/>
    <col min="5380" max="5380" width="2.140625" style="150" customWidth="1"/>
    <col min="5381" max="5381" width="0.42578125" style="150" customWidth="1"/>
    <col min="5382" max="5382" width="14" style="150" customWidth="1"/>
    <col min="5383" max="5383" width="5.7109375" style="150" customWidth="1"/>
    <col min="5384" max="5384" width="5.28515625" style="150" customWidth="1"/>
    <col min="5385" max="5385" width="3" style="150" customWidth="1"/>
    <col min="5386" max="5386" width="11.140625" style="150" customWidth="1"/>
    <col min="5387" max="5387" width="3.28515625" style="150" customWidth="1"/>
    <col min="5388" max="5389" width="9.140625" style="150"/>
    <col min="5390" max="5390" width="12.28515625" style="150" bestFit="1" customWidth="1"/>
    <col min="5391" max="5626" width="9.140625" style="150"/>
    <col min="5627" max="5627" width="1.28515625" style="150" customWidth="1"/>
    <col min="5628" max="5628" width="8" style="150" customWidth="1"/>
    <col min="5629" max="5629" width="24.140625" style="150" customWidth="1"/>
    <col min="5630" max="5630" width="0" style="150" hidden="1" customWidth="1"/>
    <col min="5631" max="5631" width="4" style="150" customWidth="1"/>
    <col min="5632" max="5632" width="10.140625" style="150" customWidth="1"/>
    <col min="5633" max="5633" width="12.28515625" style="150" customWidth="1"/>
    <col min="5634" max="5634" width="2.5703125" style="150" customWidth="1"/>
    <col min="5635" max="5635" width="29.28515625" style="150" customWidth="1"/>
    <col min="5636" max="5636" width="2.140625" style="150" customWidth="1"/>
    <col min="5637" max="5637" width="0.42578125" style="150" customWidth="1"/>
    <col min="5638" max="5638" width="14" style="150" customWidth="1"/>
    <col min="5639" max="5639" width="5.7109375" style="150" customWidth="1"/>
    <col min="5640" max="5640" width="5.28515625" style="150" customWidth="1"/>
    <col min="5641" max="5641" width="3" style="150" customWidth="1"/>
    <col min="5642" max="5642" width="11.140625" style="150" customWidth="1"/>
    <col min="5643" max="5643" width="3.28515625" style="150" customWidth="1"/>
    <col min="5644" max="5645" width="9.140625" style="150"/>
    <col min="5646" max="5646" width="12.28515625" style="150" bestFit="1" customWidth="1"/>
    <col min="5647" max="5882" width="9.140625" style="150"/>
    <col min="5883" max="5883" width="1.28515625" style="150" customWidth="1"/>
    <col min="5884" max="5884" width="8" style="150" customWidth="1"/>
    <col min="5885" max="5885" width="24.140625" style="150" customWidth="1"/>
    <col min="5886" max="5886" width="0" style="150" hidden="1" customWidth="1"/>
    <col min="5887" max="5887" width="4" style="150" customWidth="1"/>
    <col min="5888" max="5888" width="10.140625" style="150" customWidth="1"/>
    <col min="5889" max="5889" width="12.28515625" style="150" customWidth="1"/>
    <col min="5890" max="5890" width="2.5703125" style="150" customWidth="1"/>
    <col min="5891" max="5891" width="29.28515625" style="150" customWidth="1"/>
    <col min="5892" max="5892" width="2.140625" style="150" customWidth="1"/>
    <col min="5893" max="5893" width="0.42578125" style="150" customWidth="1"/>
    <col min="5894" max="5894" width="14" style="150" customWidth="1"/>
    <col min="5895" max="5895" width="5.7109375" style="150" customWidth="1"/>
    <col min="5896" max="5896" width="5.28515625" style="150" customWidth="1"/>
    <col min="5897" max="5897" width="3" style="150" customWidth="1"/>
    <col min="5898" max="5898" width="11.140625" style="150" customWidth="1"/>
    <col min="5899" max="5899" width="3.28515625" style="150" customWidth="1"/>
    <col min="5900" max="5901" width="9.140625" style="150"/>
    <col min="5902" max="5902" width="12.28515625" style="150" bestFit="1" customWidth="1"/>
    <col min="5903" max="6138" width="9.140625" style="150"/>
    <col min="6139" max="6139" width="1.28515625" style="150" customWidth="1"/>
    <col min="6140" max="6140" width="8" style="150" customWidth="1"/>
    <col min="6141" max="6141" width="24.140625" style="150" customWidth="1"/>
    <col min="6142" max="6142" width="0" style="150" hidden="1" customWidth="1"/>
    <col min="6143" max="6143" width="4" style="150" customWidth="1"/>
    <col min="6144" max="6144" width="10.140625" style="150" customWidth="1"/>
    <col min="6145" max="6145" width="12.28515625" style="150" customWidth="1"/>
    <col min="6146" max="6146" width="2.5703125" style="150" customWidth="1"/>
    <col min="6147" max="6147" width="29.28515625" style="150" customWidth="1"/>
    <col min="6148" max="6148" width="2.140625" style="150" customWidth="1"/>
    <col min="6149" max="6149" width="0.42578125" style="150" customWidth="1"/>
    <col min="6150" max="6150" width="14" style="150" customWidth="1"/>
    <col min="6151" max="6151" width="5.7109375" style="150" customWidth="1"/>
    <col min="6152" max="6152" width="5.28515625" style="150" customWidth="1"/>
    <col min="6153" max="6153" width="3" style="150" customWidth="1"/>
    <col min="6154" max="6154" width="11.140625" style="150" customWidth="1"/>
    <col min="6155" max="6155" width="3.28515625" style="150" customWidth="1"/>
    <col min="6156" max="6157" width="9.140625" style="150"/>
    <col min="6158" max="6158" width="12.28515625" style="150" bestFit="1" customWidth="1"/>
    <col min="6159" max="6394" width="9.140625" style="150"/>
    <col min="6395" max="6395" width="1.28515625" style="150" customWidth="1"/>
    <col min="6396" max="6396" width="8" style="150" customWidth="1"/>
    <col min="6397" max="6397" width="24.140625" style="150" customWidth="1"/>
    <col min="6398" max="6398" width="0" style="150" hidden="1" customWidth="1"/>
    <col min="6399" max="6399" width="4" style="150" customWidth="1"/>
    <col min="6400" max="6400" width="10.140625" style="150" customWidth="1"/>
    <col min="6401" max="6401" width="12.28515625" style="150" customWidth="1"/>
    <col min="6402" max="6402" width="2.5703125" style="150" customWidth="1"/>
    <col min="6403" max="6403" width="29.28515625" style="150" customWidth="1"/>
    <col min="6404" max="6404" width="2.140625" style="150" customWidth="1"/>
    <col min="6405" max="6405" width="0.42578125" style="150" customWidth="1"/>
    <col min="6406" max="6406" width="14" style="150" customWidth="1"/>
    <col min="6407" max="6407" width="5.7109375" style="150" customWidth="1"/>
    <col min="6408" max="6408" width="5.28515625" style="150" customWidth="1"/>
    <col min="6409" max="6409" width="3" style="150" customWidth="1"/>
    <col min="6410" max="6410" width="11.140625" style="150" customWidth="1"/>
    <col min="6411" max="6411" width="3.28515625" style="150" customWidth="1"/>
    <col min="6412" max="6413" width="9.140625" style="150"/>
    <col min="6414" max="6414" width="12.28515625" style="150" bestFit="1" customWidth="1"/>
    <col min="6415" max="6650" width="9.140625" style="150"/>
    <col min="6651" max="6651" width="1.28515625" style="150" customWidth="1"/>
    <col min="6652" max="6652" width="8" style="150" customWidth="1"/>
    <col min="6653" max="6653" width="24.140625" style="150" customWidth="1"/>
    <col min="6654" max="6654" width="0" style="150" hidden="1" customWidth="1"/>
    <col min="6655" max="6655" width="4" style="150" customWidth="1"/>
    <col min="6656" max="6656" width="10.140625" style="150" customWidth="1"/>
    <col min="6657" max="6657" width="12.28515625" style="150" customWidth="1"/>
    <col min="6658" max="6658" width="2.5703125" style="150" customWidth="1"/>
    <col min="6659" max="6659" width="29.28515625" style="150" customWidth="1"/>
    <col min="6660" max="6660" width="2.140625" style="150" customWidth="1"/>
    <col min="6661" max="6661" width="0.42578125" style="150" customWidth="1"/>
    <col min="6662" max="6662" width="14" style="150" customWidth="1"/>
    <col min="6663" max="6663" width="5.7109375" style="150" customWidth="1"/>
    <col min="6664" max="6664" width="5.28515625" style="150" customWidth="1"/>
    <col min="6665" max="6665" width="3" style="150" customWidth="1"/>
    <col min="6666" max="6666" width="11.140625" style="150" customWidth="1"/>
    <col min="6667" max="6667" width="3.28515625" style="150" customWidth="1"/>
    <col min="6668" max="6669" width="9.140625" style="150"/>
    <col min="6670" max="6670" width="12.28515625" style="150" bestFit="1" customWidth="1"/>
    <col min="6671" max="6906" width="9.140625" style="150"/>
    <col min="6907" max="6907" width="1.28515625" style="150" customWidth="1"/>
    <col min="6908" max="6908" width="8" style="150" customWidth="1"/>
    <col min="6909" max="6909" width="24.140625" style="150" customWidth="1"/>
    <col min="6910" max="6910" width="0" style="150" hidden="1" customWidth="1"/>
    <col min="6911" max="6911" width="4" style="150" customWidth="1"/>
    <col min="6912" max="6912" width="10.140625" style="150" customWidth="1"/>
    <col min="6913" max="6913" width="12.28515625" style="150" customWidth="1"/>
    <col min="6914" max="6914" width="2.5703125" style="150" customWidth="1"/>
    <col min="6915" max="6915" width="29.28515625" style="150" customWidth="1"/>
    <col min="6916" max="6916" width="2.140625" style="150" customWidth="1"/>
    <col min="6917" max="6917" width="0.42578125" style="150" customWidth="1"/>
    <col min="6918" max="6918" width="14" style="150" customWidth="1"/>
    <col min="6919" max="6919" width="5.7109375" style="150" customWidth="1"/>
    <col min="6920" max="6920" width="5.28515625" style="150" customWidth="1"/>
    <col min="6921" max="6921" width="3" style="150" customWidth="1"/>
    <col min="6922" max="6922" width="11.140625" style="150" customWidth="1"/>
    <col min="6923" max="6923" width="3.28515625" style="150" customWidth="1"/>
    <col min="6924" max="6925" width="9.140625" style="150"/>
    <col min="6926" max="6926" width="12.28515625" style="150" bestFit="1" customWidth="1"/>
    <col min="6927" max="7162" width="9.140625" style="150"/>
    <col min="7163" max="7163" width="1.28515625" style="150" customWidth="1"/>
    <col min="7164" max="7164" width="8" style="150" customWidth="1"/>
    <col min="7165" max="7165" width="24.140625" style="150" customWidth="1"/>
    <col min="7166" max="7166" width="0" style="150" hidden="1" customWidth="1"/>
    <col min="7167" max="7167" width="4" style="150" customWidth="1"/>
    <col min="7168" max="7168" width="10.140625" style="150" customWidth="1"/>
    <col min="7169" max="7169" width="12.28515625" style="150" customWidth="1"/>
    <col min="7170" max="7170" width="2.5703125" style="150" customWidth="1"/>
    <col min="7171" max="7171" width="29.28515625" style="150" customWidth="1"/>
    <col min="7172" max="7172" width="2.140625" style="150" customWidth="1"/>
    <col min="7173" max="7173" width="0.42578125" style="150" customWidth="1"/>
    <col min="7174" max="7174" width="14" style="150" customWidth="1"/>
    <col min="7175" max="7175" width="5.7109375" style="150" customWidth="1"/>
    <col min="7176" max="7176" width="5.28515625" style="150" customWidth="1"/>
    <col min="7177" max="7177" width="3" style="150" customWidth="1"/>
    <col min="7178" max="7178" width="11.140625" style="150" customWidth="1"/>
    <col min="7179" max="7179" width="3.28515625" style="150" customWidth="1"/>
    <col min="7180" max="7181" width="9.140625" style="150"/>
    <col min="7182" max="7182" width="12.28515625" style="150" bestFit="1" customWidth="1"/>
    <col min="7183" max="7418" width="9.140625" style="150"/>
    <col min="7419" max="7419" width="1.28515625" style="150" customWidth="1"/>
    <col min="7420" max="7420" width="8" style="150" customWidth="1"/>
    <col min="7421" max="7421" width="24.140625" style="150" customWidth="1"/>
    <col min="7422" max="7422" width="0" style="150" hidden="1" customWidth="1"/>
    <col min="7423" max="7423" width="4" style="150" customWidth="1"/>
    <col min="7424" max="7424" width="10.140625" style="150" customWidth="1"/>
    <col min="7425" max="7425" width="12.28515625" style="150" customWidth="1"/>
    <col min="7426" max="7426" width="2.5703125" style="150" customWidth="1"/>
    <col min="7427" max="7427" width="29.28515625" style="150" customWidth="1"/>
    <col min="7428" max="7428" width="2.140625" style="150" customWidth="1"/>
    <col min="7429" max="7429" width="0.42578125" style="150" customWidth="1"/>
    <col min="7430" max="7430" width="14" style="150" customWidth="1"/>
    <col min="7431" max="7431" width="5.7109375" style="150" customWidth="1"/>
    <col min="7432" max="7432" width="5.28515625" style="150" customWidth="1"/>
    <col min="7433" max="7433" width="3" style="150" customWidth="1"/>
    <col min="7434" max="7434" width="11.140625" style="150" customWidth="1"/>
    <col min="7435" max="7435" width="3.28515625" style="150" customWidth="1"/>
    <col min="7436" max="7437" width="9.140625" style="150"/>
    <col min="7438" max="7438" width="12.28515625" style="150" bestFit="1" customWidth="1"/>
    <col min="7439" max="7674" width="9.140625" style="150"/>
    <col min="7675" max="7675" width="1.28515625" style="150" customWidth="1"/>
    <col min="7676" max="7676" width="8" style="150" customWidth="1"/>
    <col min="7677" max="7677" width="24.140625" style="150" customWidth="1"/>
    <col min="7678" max="7678" width="0" style="150" hidden="1" customWidth="1"/>
    <col min="7679" max="7679" width="4" style="150" customWidth="1"/>
    <col min="7680" max="7680" width="10.140625" style="150" customWidth="1"/>
    <col min="7681" max="7681" width="12.28515625" style="150" customWidth="1"/>
    <col min="7682" max="7682" width="2.5703125" style="150" customWidth="1"/>
    <col min="7683" max="7683" width="29.28515625" style="150" customWidth="1"/>
    <col min="7684" max="7684" width="2.140625" style="150" customWidth="1"/>
    <col min="7685" max="7685" width="0.42578125" style="150" customWidth="1"/>
    <col min="7686" max="7686" width="14" style="150" customWidth="1"/>
    <col min="7687" max="7687" width="5.7109375" style="150" customWidth="1"/>
    <col min="7688" max="7688" width="5.28515625" style="150" customWidth="1"/>
    <col min="7689" max="7689" width="3" style="150" customWidth="1"/>
    <col min="7690" max="7690" width="11.140625" style="150" customWidth="1"/>
    <col min="7691" max="7691" width="3.28515625" style="150" customWidth="1"/>
    <col min="7692" max="7693" width="9.140625" style="150"/>
    <col min="7694" max="7694" width="12.28515625" style="150" bestFit="1" customWidth="1"/>
    <col min="7695" max="7930" width="9.140625" style="150"/>
    <col min="7931" max="7931" width="1.28515625" style="150" customWidth="1"/>
    <col min="7932" max="7932" width="8" style="150" customWidth="1"/>
    <col min="7933" max="7933" width="24.140625" style="150" customWidth="1"/>
    <col min="7934" max="7934" width="0" style="150" hidden="1" customWidth="1"/>
    <col min="7935" max="7935" width="4" style="150" customWidth="1"/>
    <col min="7936" max="7936" width="10.140625" style="150" customWidth="1"/>
    <col min="7937" max="7937" width="12.28515625" style="150" customWidth="1"/>
    <col min="7938" max="7938" width="2.5703125" style="150" customWidth="1"/>
    <col min="7939" max="7939" width="29.28515625" style="150" customWidth="1"/>
    <col min="7940" max="7940" width="2.140625" style="150" customWidth="1"/>
    <col min="7941" max="7941" width="0.42578125" style="150" customWidth="1"/>
    <col min="7942" max="7942" width="14" style="150" customWidth="1"/>
    <col min="7943" max="7943" width="5.7109375" style="150" customWidth="1"/>
    <col min="7944" max="7944" width="5.28515625" style="150" customWidth="1"/>
    <col min="7945" max="7945" width="3" style="150" customWidth="1"/>
    <col min="7946" max="7946" width="11.140625" style="150" customWidth="1"/>
    <col min="7947" max="7947" width="3.28515625" style="150" customWidth="1"/>
    <col min="7948" max="7949" width="9.140625" style="150"/>
    <col min="7950" max="7950" width="12.28515625" style="150" bestFit="1" customWidth="1"/>
    <col min="7951" max="8186" width="9.140625" style="150"/>
    <col min="8187" max="8187" width="1.28515625" style="150" customWidth="1"/>
    <col min="8188" max="8188" width="8" style="150" customWidth="1"/>
    <col min="8189" max="8189" width="24.140625" style="150" customWidth="1"/>
    <col min="8190" max="8190" width="0" style="150" hidden="1" customWidth="1"/>
    <col min="8191" max="8191" width="4" style="150" customWidth="1"/>
    <col min="8192" max="8192" width="10.140625" style="150" customWidth="1"/>
    <col min="8193" max="8193" width="12.28515625" style="150" customWidth="1"/>
    <col min="8194" max="8194" width="2.5703125" style="150" customWidth="1"/>
    <col min="8195" max="8195" width="29.28515625" style="150" customWidth="1"/>
    <col min="8196" max="8196" width="2.140625" style="150" customWidth="1"/>
    <col min="8197" max="8197" width="0.42578125" style="150" customWidth="1"/>
    <col min="8198" max="8198" width="14" style="150" customWidth="1"/>
    <col min="8199" max="8199" width="5.7109375" style="150" customWidth="1"/>
    <col min="8200" max="8200" width="5.28515625" style="150" customWidth="1"/>
    <col min="8201" max="8201" width="3" style="150" customWidth="1"/>
    <col min="8202" max="8202" width="11.140625" style="150" customWidth="1"/>
    <col min="8203" max="8203" width="3.28515625" style="150" customWidth="1"/>
    <col min="8204" max="8205" width="9.140625" style="150"/>
    <col min="8206" max="8206" width="12.28515625" style="150" bestFit="1" customWidth="1"/>
    <col min="8207" max="8442" width="9.140625" style="150"/>
    <col min="8443" max="8443" width="1.28515625" style="150" customWidth="1"/>
    <col min="8444" max="8444" width="8" style="150" customWidth="1"/>
    <col min="8445" max="8445" width="24.140625" style="150" customWidth="1"/>
    <col min="8446" max="8446" width="0" style="150" hidden="1" customWidth="1"/>
    <col min="8447" max="8447" width="4" style="150" customWidth="1"/>
    <col min="8448" max="8448" width="10.140625" style="150" customWidth="1"/>
    <col min="8449" max="8449" width="12.28515625" style="150" customWidth="1"/>
    <col min="8450" max="8450" width="2.5703125" style="150" customWidth="1"/>
    <col min="8451" max="8451" width="29.28515625" style="150" customWidth="1"/>
    <col min="8452" max="8452" width="2.140625" style="150" customWidth="1"/>
    <col min="8453" max="8453" width="0.42578125" style="150" customWidth="1"/>
    <col min="8454" max="8454" width="14" style="150" customWidth="1"/>
    <col min="8455" max="8455" width="5.7109375" style="150" customWidth="1"/>
    <col min="8456" max="8456" width="5.28515625" style="150" customWidth="1"/>
    <col min="8457" max="8457" width="3" style="150" customWidth="1"/>
    <col min="8458" max="8458" width="11.140625" style="150" customWidth="1"/>
    <col min="8459" max="8459" width="3.28515625" style="150" customWidth="1"/>
    <col min="8460" max="8461" width="9.140625" style="150"/>
    <col min="8462" max="8462" width="12.28515625" style="150" bestFit="1" customWidth="1"/>
    <col min="8463" max="8698" width="9.140625" style="150"/>
    <col min="8699" max="8699" width="1.28515625" style="150" customWidth="1"/>
    <col min="8700" max="8700" width="8" style="150" customWidth="1"/>
    <col min="8701" max="8701" width="24.140625" style="150" customWidth="1"/>
    <col min="8702" max="8702" width="0" style="150" hidden="1" customWidth="1"/>
    <col min="8703" max="8703" width="4" style="150" customWidth="1"/>
    <col min="8704" max="8704" width="10.140625" style="150" customWidth="1"/>
    <col min="8705" max="8705" width="12.28515625" style="150" customWidth="1"/>
    <col min="8706" max="8706" width="2.5703125" style="150" customWidth="1"/>
    <col min="8707" max="8707" width="29.28515625" style="150" customWidth="1"/>
    <col min="8708" max="8708" width="2.140625" style="150" customWidth="1"/>
    <col min="8709" max="8709" width="0.42578125" style="150" customWidth="1"/>
    <col min="8710" max="8710" width="14" style="150" customWidth="1"/>
    <col min="8711" max="8711" width="5.7109375" style="150" customWidth="1"/>
    <col min="8712" max="8712" width="5.28515625" style="150" customWidth="1"/>
    <col min="8713" max="8713" width="3" style="150" customWidth="1"/>
    <col min="8714" max="8714" width="11.140625" style="150" customWidth="1"/>
    <col min="8715" max="8715" width="3.28515625" style="150" customWidth="1"/>
    <col min="8716" max="8717" width="9.140625" style="150"/>
    <col min="8718" max="8718" width="12.28515625" style="150" bestFit="1" customWidth="1"/>
    <col min="8719" max="8954" width="9.140625" style="150"/>
    <col min="8955" max="8955" width="1.28515625" style="150" customWidth="1"/>
    <col min="8956" max="8956" width="8" style="150" customWidth="1"/>
    <col min="8957" max="8957" width="24.140625" style="150" customWidth="1"/>
    <col min="8958" max="8958" width="0" style="150" hidden="1" customWidth="1"/>
    <col min="8959" max="8959" width="4" style="150" customWidth="1"/>
    <col min="8960" max="8960" width="10.140625" style="150" customWidth="1"/>
    <col min="8961" max="8961" width="12.28515625" style="150" customWidth="1"/>
    <col min="8962" max="8962" width="2.5703125" style="150" customWidth="1"/>
    <col min="8963" max="8963" width="29.28515625" style="150" customWidth="1"/>
    <col min="8964" max="8964" width="2.140625" style="150" customWidth="1"/>
    <col min="8965" max="8965" width="0.42578125" style="150" customWidth="1"/>
    <col min="8966" max="8966" width="14" style="150" customWidth="1"/>
    <col min="8967" max="8967" width="5.7109375" style="150" customWidth="1"/>
    <col min="8968" max="8968" width="5.28515625" style="150" customWidth="1"/>
    <col min="8969" max="8969" width="3" style="150" customWidth="1"/>
    <col min="8970" max="8970" width="11.140625" style="150" customWidth="1"/>
    <col min="8971" max="8971" width="3.28515625" style="150" customWidth="1"/>
    <col min="8972" max="8973" width="9.140625" style="150"/>
    <col min="8974" max="8974" width="12.28515625" style="150" bestFit="1" customWidth="1"/>
    <col min="8975" max="9210" width="9.140625" style="150"/>
    <col min="9211" max="9211" width="1.28515625" style="150" customWidth="1"/>
    <col min="9212" max="9212" width="8" style="150" customWidth="1"/>
    <col min="9213" max="9213" width="24.140625" style="150" customWidth="1"/>
    <col min="9214" max="9214" width="0" style="150" hidden="1" customWidth="1"/>
    <col min="9215" max="9215" width="4" style="150" customWidth="1"/>
    <col min="9216" max="9216" width="10.140625" style="150" customWidth="1"/>
    <col min="9217" max="9217" width="12.28515625" style="150" customWidth="1"/>
    <col min="9218" max="9218" width="2.5703125" style="150" customWidth="1"/>
    <col min="9219" max="9219" width="29.28515625" style="150" customWidth="1"/>
    <col min="9220" max="9220" width="2.140625" style="150" customWidth="1"/>
    <col min="9221" max="9221" width="0.42578125" style="150" customWidth="1"/>
    <col min="9222" max="9222" width="14" style="150" customWidth="1"/>
    <col min="9223" max="9223" width="5.7109375" style="150" customWidth="1"/>
    <col min="9224" max="9224" width="5.28515625" style="150" customWidth="1"/>
    <col min="9225" max="9225" width="3" style="150" customWidth="1"/>
    <col min="9226" max="9226" width="11.140625" style="150" customWidth="1"/>
    <col min="9227" max="9227" width="3.28515625" style="150" customWidth="1"/>
    <col min="9228" max="9229" width="9.140625" style="150"/>
    <col min="9230" max="9230" width="12.28515625" style="150" bestFit="1" customWidth="1"/>
    <col min="9231" max="9466" width="9.140625" style="150"/>
    <col min="9467" max="9467" width="1.28515625" style="150" customWidth="1"/>
    <col min="9468" max="9468" width="8" style="150" customWidth="1"/>
    <col min="9469" max="9469" width="24.140625" style="150" customWidth="1"/>
    <col min="9470" max="9470" width="0" style="150" hidden="1" customWidth="1"/>
    <col min="9471" max="9471" width="4" style="150" customWidth="1"/>
    <col min="9472" max="9472" width="10.140625" style="150" customWidth="1"/>
    <col min="9473" max="9473" width="12.28515625" style="150" customWidth="1"/>
    <col min="9474" max="9474" width="2.5703125" style="150" customWidth="1"/>
    <col min="9475" max="9475" width="29.28515625" style="150" customWidth="1"/>
    <col min="9476" max="9476" width="2.140625" style="150" customWidth="1"/>
    <col min="9477" max="9477" width="0.42578125" style="150" customWidth="1"/>
    <col min="9478" max="9478" width="14" style="150" customWidth="1"/>
    <col min="9479" max="9479" width="5.7109375" style="150" customWidth="1"/>
    <col min="9480" max="9480" width="5.28515625" style="150" customWidth="1"/>
    <col min="9481" max="9481" width="3" style="150" customWidth="1"/>
    <col min="9482" max="9482" width="11.140625" style="150" customWidth="1"/>
    <col min="9483" max="9483" width="3.28515625" style="150" customWidth="1"/>
    <col min="9484" max="9485" width="9.140625" style="150"/>
    <col min="9486" max="9486" width="12.28515625" style="150" bestFit="1" customWidth="1"/>
    <col min="9487" max="9722" width="9.140625" style="150"/>
    <col min="9723" max="9723" width="1.28515625" style="150" customWidth="1"/>
    <col min="9724" max="9724" width="8" style="150" customWidth="1"/>
    <col min="9725" max="9725" width="24.140625" style="150" customWidth="1"/>
    <col min="9726" max="9726" width="0" style="150" hidden="1" customWidth="1"/>
    <col min="9727" max="9727" width="4" style="150" customWidth="1"/>
    <col min="9728" max="9728" width="10.140625" style="150" customWidth="1"/>
    <col min="9729" max="9729" width="12.28515625" style="150" customWidth="1"/>
    <col min="9730" max="9730" width="2.5703125" style="150" customWidth="1"/>
    <col min="9731" max="9731" width="29.28515625" style="150" customWidth="1"/>
    <col min="9732" max="9732" width="2.140625" style="150" customWidth="1"/>
    <col min="9733" max="9733" width="0.42578125" style="150" customWidth="1"/>
    <col min="9734" max="9734" width="14" style="150" customWidth="1"/>
    <col min="9735" max="9735" width="5.7109375" style="150" customWidth="1"/>
    <col min="9736" max="9736" width="5.28515625" style="150" customWidth="1"/>
    <col min="9737" max="9737" width="3" style="150" customWidth="1"/>
    <col min="9738" max="9738" width="11.140625" style="150" customWidth="1"/>
    <col min="9739" max="9739" width="3.28515625" style="150" customWidth="1"/>
    <col min="9740" max="9741" width="9.140625" style="150"/>
    <col min="9742" max="9742" width="12.28515625" style="150" bestFit="1" customWidth="1"/>
    <col min="9743" max="9978" width="9.140625" style="150"/>
    <col min="9979" max="9979" width="1.28515625" style="150" customWidth="1"/>
    <col min="9980" max="9980" width="8" style="150" customWidth="1"/>
    <col min="9981" max="9981" width="24.140625" style="150" customWidth="1"/>
    <col min="9982" max="9982" width="0" style="150" hidden="1" customWidth="1"/>
    <col min="9983" max="9983" width="4" style="150" customWidth="1"/>
    <col min="9984" max="9984" width="10.140625" style="150" customWidth="1"/>
    <col min="9985" max="9985" width="12.28515625" style="150" customWidth="1"/>
    <col min="9986" max="9986" width="2.5703125" style="150" customWidth="1"/>
    <col min="9987" max="9987" width="29.28515625" style="150" customWidth="1"/>
    <col min="9988" max="9988" width="2.140625" style="150" customWidth="1"/>
    <col min="9989" max="9989" width="0.42578125" style="150" customWidth="1"/>
    <col min="9990" max="9990" width="14" style="150" customWidth="1"/>
    <col min="9991" max="9991" width="5.7109375" style="150" customWidth="1"/>
    <col min="9992" max="9992" width="5.28515625" style="150" customWidth="1"/>
    <col min="9993" max="9993" width="3" style="150" customWidth="1"/>
    <col min="9994" max="9994" width="11.140625" style="150" customWidth="1"/>
    <col min="9995" max="9995" width="3.28515625" style="150" customWidth="1"/>
    <col min="9996" max="9997" width="9.140625" style="150"/>
    <col min="9998" max="9998" width="12.28515625" style="150" bestFit="1" customWidth="1"/>
    <col min="9999" max="10234" width="9.140625" style="150"/>
    <col min="10235" max="10235" width="1.28515625" style="150" customWidth="1"/>
    <col min="10236" max="10236" width="8" style="150" customWidth="1"/>
    <col min="10237" max="10237" width="24.140625" style="150" customWidth="1"/>
    <col min="10238" max="10238" width="0" style="150" hidden="1" customWidth="1"/>
    <col min="10239" max="10239" width="4" style="150" customWidth="1"/>
    <col min="10240" max="10240" width="10.140625" style="150" customWidth="1"/>
    <col min="10241" max="10241" width="12.28515625" style="150" customWidth="1"/>
    <col min="10242" max="10242" width="2.5703125" style="150" customWidth="1"/>
    <col min="10243" max="10243" width="29.28515625" style="150" customWidth="1"/>
    <col min="10244" max="10244" width="2.140625" style="150" customWidth="1"/>
    <col min="10245" max="10245" width="0.42578125" style="150" customWidth="1"/>
    <col min="10246" max="10246" width="14" style="150" customWidth="1"/>
    <col min="10247" max="10247" width="5.7109375" style="150" customWidth="1"/>
    <col min="10248" max="10248" width="5.28515625" style="150" customWidth="1"/>
    <col min="10249" max="10249" width="3" style="150" customWidth="1"/>
    <col min="10250" max="10250" width="11.140625" style="150" customWidth="1"/>
    <col min="10251" max="10251" width="3.28515625" style="150" customWidth="1"/>
    <col min="10252" max="10253" width="9.140625" style="150"/>
    <col min="10254" max="10254" width="12.28515625" style="150" bestFit="1" customWidth="1"/>
    <col min="10255" max="10490" width="9.140625" style="150"/>
    <col min="10491" max="10491" width="1.28515625" style="150" customWidth="1"/>
    <col min="10492" max="10492" width="8" style="150" customWidth="1"/>
    <col min="10493" max="10493" width="24.140625" style="150" customWidth="1"/>
    <col min="10494" max="10494" width="0" style="150" hidden="1" customWidth="1"/>
    <col min="10495" max="10495" width="4" style="150" customWidth="1"/>
    <col min="10496" max="10496" width="10.140625" style="150" customWidth="1"/>
    <col min="10497" max="10497" width="12.28515625" style="150" customWidth="1"/>
    <col min="10498" max="10498" width="2.5703125" style="150" customWidth="1"/>
    <col min="10499" max="10499" width="29.28515625" style="150" customWidth="1"/>
    <col min="10500" max="10500" width="2.140625" style="150" customWidth="1"/>
    <col min="10501" max="10501" width="0.42578125" style="150" customWidth="1"/>
    <col min="10502" max="10502" width="14" style="150" customWidth="1"/>
    <col min="10503" max="10503" width="5.7109375" style="150" customWidth="1"/>
    <col min="10504" max="10504" width="5.28515625" style="150" customWidth="1"/>
    <col min="10505" max="10505" width="3" style="150" customWidth="1"/>
    <col min="10506" max="10506" width="11.140625" style="150" customWidth="1"/>
    <col min="10507" max="10507" width="3.28515625" style="150" customWidth="1"/>
    <col min="10508" max="10509" width="9.140625" style="150"/>
    <col min="10510" max="10510" width="12.28515625" style="150" bestFit="1" customWidth="1"/>
    <col min="10511" max="10746" width="9.140625" style="150"/>
    <col min="10747" max="10747" width="1.28515625" style="150" customWidth="1"/>
    <col min="10748" max="10748" width="8" style="150" customWidth="1"/>
    <col min="10749" max="10749" width="24.140625" style="150" customWidth="1"/>
    <col min="10750" max="10750" width="0" style="150" hidden="1" customWidth="1"/>
    <col min="10751" max="10751" width="4" style="150" customWidth="1"/>
    <col min="10752" max="10752" width="10.140625" style="150" customWidth="1"/>
    <col min="10753" max="10753" width="12.28515625" style="150" customWidth="1"/>
    <col min="10754" max="10754" width="2.5703125" style="150" customWidth="1"/>
    <col min="10755" max="10755" width="29.28515625" style="150" customWidth="1"/>
    <col min="10756" max="10756" width="2.140625" style="150" customWidth="1"/>
    <col min="10757" max="10757" width="0.42578125" style="150" customWidth="1"/>
    <col min="10758" max="10758" width="14" style="150" customWidth="1"/>
    <col min="10759" max="10759" width="5.7109375" style="150" customWidth="1"/>
    <col min="10760" max="10760" width="5.28515625" style="150" customWidth="1"/>
    <col min="10761" max="10761" width="3" style="150" customWidth="1"/>
    <col min="10762" max="10762" width="11.140625" style="150" customWidth="1"/>
    <col min="10763" max="10763" width="3.28515625" style="150" customWidth="1"/>
    <col min="10764" max="10765" width="9.140625" style="150"/>
    <col min="10766" max="10766" width="12.28515625" style="150" bestFit="1" customWidth="1"/>
    <col min="10767" max="11002" width="9.140625" style="150"/>
    <col min="11003" max="11003" width="1.28515625" style="150" customWidth="1"/>
    <col min="11004" max="11004" width="8" style="150" customWidth="1"/>
    <col min="11005" max="11005" width="24.140625" style="150" customWidth="1"/>
    <col min="11006" max="11006" width="0" style="150" hidden="1" customWidth="1"/>
    <col min="11007" max="11007" width="4" style="150" customWidth="1"/>
    <col min="11008" max="11008" width="10.140625" style="150" customWidth="1"/>
    <col min="11009" max="11009" width="12.28515625" style="150" customWidth="1"/>
    <col min="11010" max="11010" width="2.5703125" style="150" customWidth="1"/>
    <col min="11011" max="11011" width="29.28515625" style="150" customWidth="1"/>
    <col min="11012" max="11012" width="2.140625" style="150" customWidth="1"/>
    <col min="11013" max="11013" width="0.42578125" style="150" customWidth="1"/>
    <col min="11014" max="11014" width="14" style="150" customWidth="1"/>
    <col min="11015" max="11015" width="5.7109375" style="150" customWidth="1"/>
    <col min="11016" max="11016" width="5.28515625" style="150" customWidth="1"/>
    <col min="11017" max="11017" width="3" style="150" customWidth="1"/>
    <col min="11018" max="11018" width="11.140625" style="150" customWidth="1"/>
    <col min="11019" max="11019" width="3.28515625" style="150" customWidth="1"/>
    <col min="11020" max="11021" width="9.140625" style="150"/>
    <col min="11022" max="11022" width="12.28515625" style="150" bestFit="1" customWidth="1"/>
    <col min="11023" max="11258" width="9.140625" style="150"/>
    <col min="11259" max="11259" width="1.28515625" style="150" customWidth="1"/>
    <col min="11260" max="11260" width="8" style="150" customWidth="1"/>
    <col min="11261" max="11261" width="24.140625" style="150" customWidth="1"/>
    <col min="11262" max="11262" width="0" style="150" hidden="1" customWidth="1"/>
    <col min="11263" max="11263" width="4" style="150" customWidth="1"/>
    <col min="11264" max="11264" width="10.140625" style="150" customWidth="1"/>
    <col min="11265" max="11265" width="12.28515625" style="150" customWidth="1"/>
    <col min="11266" max="11266" width="2.5703125" style="150" customWidth="1"/>
    <col min="11267" max="11267" width="29.28515625" style="150" customWidth="1"/>
    <col min="11268" max="11268" width="2.140625" style="150" customWidth="1"/>
    <col min="11269" max="11269" width="0.42578125" style="150" customWidth="1"/>
    <col min="11270" max="11270" width="14" style="150" customWidth="1"/>
    <col min="11271" max="11271" width="5.7109375" style="150" customWidth="1"/>
    <col min="11272" max="11272" width="5.28515625" style="150" customWidth="1"/>
    <col min="11273" max="11273" width="3" style="150" customWidth="1"/>
    <col min="11274" max="11274" width="11.140625" style="150" customWidth="1"/>
    <col min="11275" max="11275" width="3.28515625" style="150" customWidth="1"/>
    <col min="11276" max="11277" width="9.140625" style="150"/>
    <col min="11278" max="11278" width="12.28515625" style="150" bestFit="1" customWidth="1"/>
    <col min="11279" max="11514" width="9.140625" style="150"/>
    <col min="11515" max="11515" width="1.28515625" style="150" customWidth="1"/>
    <col min="11516" max="11516" width="8" style="150" customWidth="1"/>
    <col min="11517" max="11517" width="24.140625" style="150" customWidth="1"/>
    <col min="11518" max="11518" width="0" style="150" hidden="1" customWidth="1"/>
    <col min="11519" max="11519" width="4" style="150" customWidth="1"/>
    <col min="11520" max="11520" width="10.140625" style="150" customWidth="1"/>
    <col min="11521" max="11521" width="12.28515625" style="150" customWidth="1"/>
    <col min="11522" max="11522" width="2.5703125" style="150" customWidth="1"/>
    <col min="11523" max="11523" width="29.28515625" style="150" customWidth="1"/>
    <col min="11524" max="11524" width="2.140625" style="150" customWidth="1"/>
    <col min="11525" max="11525" width="0.42578125" style="150" customWidth="1"/>
    <col min="11526" max="11526" width="14" style="150" customWidth="1"/>
    <col min="11527" max="11527" width="5.7109375" style="150" customWidth="1"/>
    <col min="11528" max="11528" width="5.28515625" style="150" customWidth="1"/>
    <col min="11529" max="11529" width="3" style="150" customWidth="1"/>
    <col min="11530" max="11530" width="11.140625" style="150" customWidth="1"/>
    <col min="11531" max="11531" width="3.28515625" style="150" customWidth="1"/>
    <col min="11532" max="11533" width="9.140625" style="150"/>
    <col min="11534" max="11534" width="12.28515625" style="150" bestFit="1" customWidth="1"/>
    <col min="11535" max="11770" width="9.140625" style="150"/>
    <col min="11771" max="11771" width="1.28515625" style="150" customWidth="1"/>
    <col min="11772" max="11772" width="8" style="150" customWidth="1"/>
    <col min="11773" max="11773" width="24.140625" style="150" customWidth="1"/>
    <col min="11774" max="11774" width="0" style="150" hidden="1" customWidth="1"/>
    <col min="11775" max="11775" width="4" style="150" customWidth="1"/>
    <col min="11776" max="11776" width="10.140625" style="150" customWidth="1"/>
    <col min="11777" max="11777" width="12.28515625" style="150" customWidth="1"/>
    <col min="11778" max="11778" width="2.5703125" style="150" customWidth="1"/>
    <col min="11779" max="11779" width="29.28515625" style="150" customWidth="1"/>
    <col min="11780" max="11780" width="2.140625" style="150" customWidth="1"/>
    <col min="11781" max="11781" width="0.42578125" style="150" customWidth="1"/>
    <col min="11782" max="11782" width="14" style="150" customWidth="1"/>
    <col min="11783" max="11783" width="5.7109375" style="150" customWidth="1"/>
    <col min="11784" max="11784" width="5.28515625" style="150" customWidth="1"/>
    <col min="11785" max="11785" width="3" style="150" customWidth="1"/>
    <col min="11786" max="11786" width="11.140625" style="150" customWidth="1"/>
    <col min="11787" max="11787" width="3.28515625" style="150" customWidth="1"/>
    <col min="11788" max="11789" width="9.140625" style="150"/>
    <col min="11790" max="11790" width="12.28515625" style="150" bestFit="1" customWidth="1"/>
    <col min="11791" max="12026" width="9.140625" style="150"/>
    <col min="12027" max="12027" width="1.28515625" style="150" customWidth="1"/>
    <col min="12028" max="12028" width="8" style="150" customWidth="1"/>
    <col min="12029" max="12029" width="24.140625" style="150" customWidth="1"/>
    <col min="12030" max="12030" width="0" style="150" hidden="1" customWidth="1"/>
    <col min="12031" max="12031" width="4" style="150" customWidth="1"/>
    <col min="12032" max="12032" width="10.140625" style="150" customWidth="1"/>
    <col min="12033" max="12033" width="12.28515625" style="150" customWidth="1"/>
    <col min="12034" max="12034" width="2.5703125" style="150" customWidth="1"/>
    <col min="12035" max="12035" width="29.28515625" style="150" customWidth="1"/>
    <col min="12036" max="12036" width="2.140625" style="150" customWidth="1"/>
    <col min="12037" max="12037" width="0.42578125" style="150" customWidth="1"/>
    <col min="12038" max="12038" width="14" style="150" customWidth="1"/>
    <col min="12039" max="12039" width="5.7109375" style="150" customWidth="1"/>
    <col min="12040" max="12040" width="5.28515625" style="150" customWidth="1"/>
    <col min="12041" max="12041" width="3" style="150" customWidth="1"/>
    <col min="12042" max="12042" width="11.140625" style="150" customWidth="1"/>
    <col min="12043" max="12043" width="3.28515625" style="150" customWidth="1"/>
    <col min="12044" max="12045" width="9.140625" style="150"/>
    <col min="12046" max="12046" width="12.28515625" style="150" bestFit="1" customWidth="1"/>
    <col min="12047" max="12282" width="9.140625" style="150"/>
    <col min="12283" max="12283" width="1.28515625" style="150" customWidth="1"/>
    <col min="12284" max="12284" width="8" style="150" customWidth="1"/>
    <col min="12285" max="12285" width="24.140625" style="150" customWidth="1"/>
    <col min="12286" max="12286" width="0" style="150" hidden="1" customWidth="1"/>
    <col min="12287" max="12287" width="4" style="150" customWidth="1"/>
    <col min="12288" max="12288" width="10.140625" style="150" customWidth="1"/>
    <col min="12289" max="12289" width="12.28515625" style="150" customWidth="1"/>
    <col min="12290" max="12290" width="2.5703125" style="150" customWidth="1"/>
    <col min="12291" max="12291" width="29.28515625" style="150" customWidth="1"/>
    <col min="12292" max="12292" width="2.140625" style="150" customWidth="1"/>
    <col min="12293" max="12293" width="0.42578125" style="150" customWidth="1"/>
    <col min="12294" max="12294" width="14" style="150" customWidth="1"/>
    <col min="12295" max="12295" width="5.7109375" style="150" customWidth="1"/>
    <col min="12296" max="12296" width="5.28515625" style="150" customWidth="1"/>
    <col min="12297" max="12297" width="3" style="150" customWidth="1"/>
    <col min="12298" max="12298" width="11.140625" style="150" customWidth="1"/>
    <col min="12299" max="12299" width="3.28515625" style="150" customWidth="1"/>
    <col min="12300" max="12301" width="9.140625" style="150"/>
    <col min="12302" max="12302" width="12.28515625" style="150" bestFit="1" customWidth="1"/>
    <col min="12303" max="12538" width="9.140625" style="150"/>
    <col min="12539" max="12539" width="1.28515625" style="150" customWidth="1"/>
    <col min="12540" max="12540" width="8" style="150" customWidth="1"/>
    <col min="12541" max="12541" width="24.140625" style="150" customWidth="1"/>
    <col min="12542" max="12542" width="0" style="150" hidden="1" customWidth="1"/>
    <col min="12543" max="12543" width="4" style="150" customWidth="1"/>
    <col min="12544" max="12544" width="10.140625" style="150" customWidth="1"/>
    <col min="12545" max="12545" width="12.28515625" style="150" customWidth="1"/>
    <col min="12546" max="12546" width="2.5703125" style="150" customWidth="1"/>
    <col min="12547" max="12547" width="29.28515625" style="150" customWidth="1"/>
    <col min="12548" max="12548" width="2.140625" style="150" customWidth="1"/>
    <col min="12549" max="12549" width="0.42578125" style="150" customWidth="1"/>
    <col min="12550" max="12550" width="14" style="150" customWidth="1"/>
    <col min="12551" max="12551" width="5.7109375" style="150" customWidth="1"/>
    <col min="12552" max="12552" width="5.28515625" style="150" customWidth="1"/>
    <col min="12553" max="12553" width="3" style="150" customWidth="1"/>
    <col min="12554" max="12554" width="11.140625" style="150" customWidth="1"/>
    <col min="12555" max="12555" width="3.28515625" style="150" customWidth="1"/>
    <col min="12556" max="12557" width="9.140625" style="150"/>
    <col min="12558" max="12558" width="12.28515625" style="150" bestFit="1" customWidth="1"/>
    <col min="12559" max="12794" width="9.140625" style="150"/>
    <col min="12795" max="12795" width="1.28515625" style="150" customWidth="1"/>
    <col min="12796" max="12796" width="8" style="150" customWidth="1"/>
    <col min="12797" max="12797" width="24.140625" style="150" customWidth="1"/>
    <col min="12798" max="12798" width="0" style="150" hidden="1" customWidth="1"/>
    <col min="12799" max="12799" width="4" style="150" customWidth="1"/>
    <col min="12800" max="12800" width="10.140625" style="150" customWidth="1"/>
    <col min="12801" max="12801" width="12.28515625" style="150" customWidth="1"/>
    <col min="12802" max="12802" width="2.5703125" style="150" customWidth="1"/>
    <col min="12803" max="12803" width="29.28515625" style="150" customWidth="1"/>
    <col min="12804" max="12804" width="2.140625" style="150" customWidth="1"/>
    <col min="12805" max="12805" width="0.42578125" style="150" customWidth="1"/>
    <col min="12806" max="12806" width="14" style="150" customWidth="1"/>
    <col min="12807" max="12807" width="5.7109375" style="150" customWidth="1"/>
    <col min="12808" max="12808" width="5.28515625" style="150" customWidth="1"/>
    <col min="12809" max="12809" width="3" style="150" customWidth="1"/>
    <col min="12810" max="12810" width="11.140625" style="150" customWidth="1"/>
    <col min="12811" max="12811" width="3.28515625" style="150" customWidth="1"/>
    <col min="12812" max="12813" width="9.140625" style="150"/>
    <col min="12814" max="12814" width="12.28515625" style="150" bestFit="1" customWidth="1"/>
    <col min="12815" max="13050" width="9.140625" style="150"/>
    <col min="13051" max="13051" width="1.28515625" style="150" customWidth="1"/>
    <col min="13052" max="13052" width="8" style="150" customWidth="1"/>
    <col min="13053" max="13053" width="24.140625" style="150" customWidth="1"/>
    <col min="13054" max="13054" width="0" style="150" hidden="1" customWidth="1"/>
    <col min="13055" max="13055" width="4" style="150" customWidth="1"/>
    <col min="13056" max="13056" width="10.140625" style="150" customWidth="1"/>
    <col min="13057" max="13057" width="12.28515625" style="150" customWidth="1"/>
    <col min="13058" max="13058" width="2.5703125" style="150" customWidth="1"/>
    <col min="13059" max="13059" width="29.28515625" style="150" customWidth="1"/>
    <col min="13060" max="13060" width="2.140625" style="150" customWidth="1"/>
    <col min="13061" max="13061" width="0.42578125" style="150" customWidth="1"/>
    <col min="13062" max="13062" width="14" style="150" customWidth="1"/>
    <col min="13063" max="13063" width="5.7109375" style="150" customWidth="1"/>
    <col min="13064" max="13064" width="5.28515625" style="150" customWidth="1"/>
    <col min="13065" max="13065" width="3" style="150" customWidth="1"/>
    <col min="13066" max="13066" width="11.140625" style="150" customWidth="1"/>
    <col min="13067" max="13067" width="3.28515625" style="150" customWidth="1"/>
    <col min="13068" max="13069" width="9.140625" style="150"/>
    <col min="13070" max="13070" width="12.28515625" style="150" bestFit="1" customWidth="1"/>
    <col min="13071" max="13306" width="9.140625" style="150"/>
    <col min="13307" max="13307" width="1.28515625" style="150" customWidth="1"/>
    <col min="13308" max="13308" width="8" style="150" customWidth="1"/>
    <col min="13309" max="13309" width="24.140625" style="150" customWidth="1"/>
    <col min="13310" max="13310" width="0" style="150" hidden="1" customWidth="1"/>
    <col min="13311" max="13311" width="4" style="150" customWidth="1"/>
    <col min="13312" max="13312" width="10.140625" style="150" customWidth="1"/>
    <col min="13313" max="13313" width="12.28515625" style="150" customWidth="1"/>
    <col min="13314" max="13314" width="2.5703125" style="150" customWidth="1"/>
    <col min="13315" max="13315" width="29.28515625" style="150" customWidth="1"/>
    <col min="13316" max="13316" width="2.140625" style="150" customWidth="1"/>
    <col min="13317" max="13317" width="0.42578125" style="150" customWidth="1"/>
    <col min="13318" max="13318" width="14" style="150" customWidth="1"/>
    <col min="13319" max="13319" width="5.7109375" style="150" customWidth="1"/>
    <col min="13320" max="13320" width="5.28515625" style="150" customWidth="1"/>
    <col min="13321" max="13321" width="3" style="150" customWidth="1"/>
    <col min="13322" max="13322" width="11.140625" style="150" customWidth="1"/>
    <col min="13323" max="13323" width="3.28515625" style="150" customWidth="1"/>
    <col min="13324" max="13325" width="9.140625" style="150"/>
    <col min="13326" max="13326" width="12.28515625" style="150" bestFit="1" customWidth="1"/>
    <col min="13327" max="13562" width="9.140625" style="150"/>
    <col min="13563" max="13563" width="1.28515625" style="150" customWidth="1"/>
    <col min="13564" max="13564" width="8" style="150" customWidth="1"/>
    <col min="13565" max="13565" width="24.140625" style="150" customWidth="1"/>
    <col min="13566" max="13566" width="0" style="150" hidden="1" customWidth="1"/>
    <col min="13567" max="13567" width="4" style="150" customWidth="1"/>
    <col min="13568" max="13568" width="10.140625" style="150" customWidth="1"/>
    <col min="13569" max="13569" width="12.28515625" style="150" customWidth="1"/>
    <col min="13570" max="13570" width="2.5703125" style="150" customWidth="1"/>
    <col min="13571" max="13571" width="29.28515625" style="150" customWidth="1"/>
    <col min="13572" max="13572" width="2.140625" style="150" customWidth="1"/>
    <col min="13573" max="13573" width="0.42578125" style="150" customWidth="1"/>
    <col min="13574" max="13574" width="14" style="150" customWidth="1"/>
    <col min="13575" max="13575" width="5.7109375" style="150" customWidth="1"/>
    <col min="13576" max="13576" width="5.28515625" style="150" customWidth="1"/>
    <col min="13577" max="13577" width="3" style="150" customWidth="1"/>
    <col min="13578" max="13578" width="11.140625" style="150" customWidth="1"/>
    <col min="13579" max="13579" width="3.28515625" style="150" customWidth="1"/>
    <col min="13580" max="13581" width="9.140625" style="150"/>
    <col min="13582" max="13582" width="12.28515625" style="150" bestFit="1" customWidth="1"/>
    <col min="13583" max="13818" width="9.140625" style="150"/>
    <col min="13819" max="13819" width="1.28515625" style="150" customWidth="1"/>
    <col min="13820" max="13820" width="8" style="150" customWidth="1"/>
    <col min="13821" max="13821" width="24.140625" style="150" customWidth="1"/>
    <col min="13822" max="13822" width="0" style="150" hidden="1" customWidth="1"/>
    <col min="13823" max="13823" width="4" style="150" customWidth="1"/>
    <col min="13824" max="13824" width="10.140625" style="150" customWidth="1"/>
    <col min="13825" max="13825" width="12.28515625" style="150" customWidth="1"/>
    <col min="13826" max="13826" width="2.5703125" style="150" customWidth="1"/>
    <col min="13827" max="13827" width="29.28515625" style="150" customWidth="1"/>
    <col min="13828" max="13828" width="2.140625" style="150" customWidth="1"/>
    <col min="13829" max="13829" width="0.42578125" style="150" customWidth="1"/>
    <col min="13830" max="13830" width="14" style="150" customWidth="1"/>
    <col min="13831" max="13831" width="5.7109375" style="150" customWidth="1"/>
    <col min="13832" max="13832" width="5.28515625" style="150" customWidth="1"/>
    <col min="13833" max="13833" width="3" style="150" customWidth="1"/>
    <col min="13834" max="13834" width="11.140625" style="150" customWidth="1"/>
    <col min="13835" max="13835" width="3.28515625" style="150" customWidth="1"/>
    <col min="13836" max="13837" width="9.140625" style="150"/>
    <col min="13838" max="13838" width="12.28515625" style="150" bestFit="1" customWidth="1"/>
    <col min="13839" max="14074" width="9.140625" style="150"/>
    <col min="14075" max="14075" width="1.28515625" style="150" customWidth="1"/>
    <col min="14076" max="14076" width="8" style="150" customWidth="1"/>
    <col min="14077" max="14077" width="24.140625" style="150" customWidth="1"/>
    <col min="14078" max="14078" width="0" style="150" hidden="1" customWidth="1"/>
    <col min="14079" max="14079" width="4" style="150" customWidth="1"/>
    <col min="14080" max="14080" width="10.140625" style="150" customWidth="1"/>
    <col min="14081" max="14081" width="12.28515625" style="150" customWidth="1"/>
    <col min="14082" max="14082" width="2.5703125" style="150" customWidth="1"/>
    <col min="14083" max="14083" width="29.28515625" style="150" customWidth="1"/>
    <col min="14084" max="14084" width="2.140625" style="150" customWidth="1"/>
    <col min="14085" max="14085" width="0.42578125" style="150" customWidth="1"/>
    <col min="14086" max="14086" width="14" style="150" customWidth="1"/>
    <col min="14087" max="14087" width="5.7109375" style="150" customWidth="1"/>
    <col min="14088" max="14088" width="5.28515625" style="150" customWidth="1"/>
    <col min="14089" max="14089" width="3" style="150" customWidth="1"/>
    <col min="14090" max="14090" width="11.140625" style="150" customWidth="1"/>
    <col min="14091" max="14091" width="3.28515625" style="150" customWidth="1"/>
    <col min="14092" max="14093" width="9.140625" style="150"/>
    <col min="14094" max="14094" width="12.28515625" style="150" bestFit="1" customWidth="1"/>
    <col min="14095" max="14330" width="9.140625" style="150"/>
    <col min="14331" max="14331" width="1.28515625" style="150" customWidth="1"/>
    <col min="14332" max="14332" width="8" style="150" customWidth="1"/>
    <col min="14333" max="14333" width="24.140625" style="150" customWidth="1"/>
    <col min="14334" max="14334" width="0" style="150" hidden="1" customWidth="1"/>
    <col min="14335" max="14335" width="4" style="150" customWidth="1"/>
    <col min="14336" max="14336" width="10.140625" style="150" customWidth="1"/>
    <col min="14337" max="14337" width="12.28515625" style="150" customWidth="1"/>
    <col min="14338" max="14338" width="2.5703125" style="150" customWidth="1"/>
    <col min="14339" max="14339" width="29.28515625" style="150" customWidth="1"/>
    <col min="14340" max="14340" width="2.140625" style="150" customWidth="1"/>
    <col min="14341" max="14341" width="0.42578125" style="150" customWidth="1"/>
    <col min="14342" max="14342" width="14" style="150" customWidth="1"/>
    <col min="14343" max="14343" width="5.7109375" style="150" customWidth="1"/>
    <col min="14344" max="14344" width="5.28515625" style="150" customWidth="1"/>
    <col min="14345" max="14345" width="3" style="150" customWidth="1"/>
    <col min="14346" max="14346" width="11.140625" style="150" customWidth="1"/>
    <col min="14347" max="14347" width="3.28515625" style="150" customWidth="1"/>
    <col min="14348" max="14349" width="9.140625" style="150"/>
    <col min="14350" max="14350" width="12.28515625" style="150" bestFit="1" customWidth="1"/>
    <col min="14351" max="14586" width="9.140625" style="150"/>
    <col min="14587" max="14587" width="1.28515625" style="150" customWidth="1"/>
    <col min="14588" max="14588" width="8" style="150" customWidth="1"/>
    <col min="14589" max="14589" width="24.140625" style="150" customWidth="1"/>
    <col min="14590" max="14590" width="0" style="150" hidden="1" customWidth="1"/>
    <col min="14591" max="14591" width="4" style="150" customWidth="1"/>
    <col min="14592" max="14592" width="10.140625" style="150" customWidth="1"/>
    <col min="14593" max="14593" width="12.28515625" style="150" customWidth="1"/>
    <col min="14594" max="14594" width="2.5703125" style="150" customWidth="1"/>
    <col min="14595" max="14595" width="29.28515625" style="150" customWidth="1"/>
    <col min="14596" max="14596" width="2.140625" style="150" customWidth="1"/>
    <col min="14597" max="14597" width="0.42578125" style="150" customWidth="1"/>
    <col min="14598" max="14598" width="14" style="150" customWidth="1"/>
    <col min="14599" max="14599" width="5.7109375" style="150" customWidth="1"/>
    <col min="14600" max="14600" width="5.28515625" style="150" customWidth="1"/>
    <col min="14601" max="14601" width="3" style="150" customWidth="1"/>
    <col min="14602" max="14602" width="11.140625" style="150" customWidth="1"/>
    <col min="14603" max="14603" width="3.28515625" style="150" customWidth="1"/>
    <col min="14604" max="14605" width="9.140625" style="150"/>
    <col min="14606" max="14606" width="12.28515625" style="150" bestFit="1" customWidth="1"/>
    <col min="14607" max="14842" width="9.140625" style="150"/>
    <col min="14843" max="14843" width="1.28515625" style="150" customWidth="1"/>
    <col min="14844" max="14844" width="8" style="150" customWidth="1"/>
    <col min="14845" max="14845" width="24.140625" style="150" customWidth="1"/>
    <col min="14846" max="14846" width="0" style="150" hidden="1" customWidth="1"/>
    <col min="14847" max="14847" width="4" style="150" customWidth="1"/>
    <col min="14848" max="14848" width="10.140625" style="150" customWidth="1"/>
    <col min="14849" max="14849" width="12.28515625" style="150" customWidth="1"/>
    <col min="14850" max="14850" width="2.5703125" style="150" customWidth="1"/>
    <col min="14851" max="14851" width="29.28515625" style="150" customWidth="1"/>
    <col min="14852" max="14852" width="2.140625" style="150" customWidth="1"/>
    <col min="14853" max="14853" width="0.42578125" style="150" customWidth="1"/>
    <col min="14854" max="14854" width="14" style="150" customWidth="1"/>
    <col min="14855" max="14855" width="5.7109375" style="150" customWidth="1"/>
    <col min="14856" max="14856" width="5.28515625" style="150" customWidth="1"/>
    <col min="14857" max="14857" width="3" style="150" customWidth="1"/>
    <col min="14858" max="14858" width="11.140625" style="150" customWidth="1"/>
    <col min="14859" max="14859" width="3.28515625" style="150" customWidth="1"/>
    <col min="14860" max="14861" width="9.140625" style="150"/>
    <col min="14862" max="14862" width="12.28515625" style="150" bestFit="1" customWidth="1"/>
    <col min="14863" max="15098" width="9.140625" style="150"/>
    <col min="15099" max="15099" width="1.28515625" style="150" customWidth="1"/>
    <col min="15100" max="15100" width="8" style="150" customWidth="1"/>
    <col min="15101" max="15101" width="24.140625" style="150" customWidth="1"/>
    <col min="15102" max="15102" width="0" style="150" hidden="1" customWidth="1"/>
    <col min="15103" max="15103" width="4" style="150" customWidth="1"/>
    <col min="15104" max="15104" width="10.140625" style="150" customWidth="1"/>
    <col min="15105" max="15105" width="12.28515625" style="150" customWidth="1"/>
    <col min="15106" max="15106" width="2.5703125" style="150" customWidth="1"/>
    <col min="15107" max="15107" width="29.28515625" style="150" customWidth="1"/>
    <col min="15108" max="15108" width="2.140625" style="150" customWidth="1"/>
    <col min="15109" max="15109" width="0.42578125" style="150" customWidth="1"/>
    <col min="15110" max="15110" width="14" style="150" customWidth="1"/>
    <col min="15111" max="15111" width="5.7109375" style="150" customWidth="1"/>
    <col min="15112" max="15112" width="5.28515625" style="150" customWidth="1"/>
    <col min="15113" max="15113" width="3" style="150" customWidth="1"/>
    <col min="15114" max="15114" width="11.140625" style="150" customWidth="1"/>
    <col min="15115" max="15115" width="3.28515625" style="150" customWidth="1"/>
    <col min="15116" max="15117" width="9.140625" style="150"/>
    <col min="15118" max="15118" width="12.28515625" style="150" bestFit="1" customWidth="1"/>
    <col min="15119" max="15354" width="9.140625" style="150"/>
    <col min="15355" max="15355" width="1.28515625" style="150" customWidth="1"/>
    <col min="15356" max="15356" width="8" style="150" customWidth="1"/>
    <col min="15357" max="15357" width="24.140625" style="150" customWidth="1"/>
    <col min="15358" max="15358" width="0" style="150" hidden="1" customWidth="1"/>
    <col min="15359" max="15359" width="4" style="150" customWidth="1"/>
    <col min="15360" max="15360" width="10.140625" style="150" customWidth="1"/>
    <col min="15361" max="15361" width="12.28515625" style="150" customWidth="1"/>
    <col min="15362" max="15362" width="2.5703125" style="150" customWidth="1"/>
    <col min="15363" max="15363" width="29.28515625" style="150" customWidth="1"/>
    <col min="15364" max="15364" width="2.140625" style="150" customWidth="1"/>
    <col min="15365" max="15365" width="0.42578125" style="150" customWidth="1"/>
    <col min="15366" max="15366" width="14" style="150" customWidth="1"/>
    <col min="15367" max="15367" width="5.7109375" style="150" customWidth="1"/>
    <col min="15368" max="15368" width="5.28515625" style="150" customWidth="1"/>
    <col min="15369" max="15369" width="3" style="150" customWidth="1"/>
    <col min="15370" max="15370" width="11.140625" style="150" customWidth="1"/>
    <col min="15371" max="15371" width="3.28515625" style="150" customWidth="1"/>
    <col min="15372" max="15373" width="9.140625" style="150"/>
    <col min="15374" max="15374" width="12.28515625" style="150" bestFit="1" customWidth="1"/>
    <col min="15375" max="15610" width="9.140625" style="150"/>
    <col min="15611" max="15611" width="1.28515625" style="150" customWidth="1"/>
    <col min="15612" max="15612" width="8" style="150" customWidth="1"/>
    <col min="15613" max="15613" width="24.140625" style="150" customWidth="1"/>
    <col min="15614" max="15614" width="0" style="150" hidden="1" customWidth="1"/>
    <col min="15615" max="15615" width="4" style="150" customWidth="1"/>
    <col min="15616" max="15616" width="10.140625" style="150" customWidth="1"/>
    <col min="15617" max="15617" width="12.28515625" style="150" customWidth="1"/>
    <col min="15618" max="15618" width="2.5703125" style="150" customWidth="1"/>
    <col min="15619" max="15619" width="29.28515625" style="150" customWidth="1"/>
    <col min="15620" max="15620" width="2.140625" style="150" customWidth="1"/>
    <col min="15621" max="15621" width="0.42578125" style="150" customWidth="1"/>
    <col min="15622" max="15622" width="14" style="150" customWidth="1"/>
    <col min="15623" max="15623" width="5.7109375" style="150" customWidth="1"/>
    <col min="15624" max="15624" width="5.28515625" style="150" customWidth="1"/>
    <col min="15625" max="15625" width="3" style="150" customWidth="1"/>
    <col min="15626" max="15626" width="11.140625" style="150" customWidth="1"/>
    <col min="15627" max="15627" width="3.28515625" style="150" customWidth="1"/>
    <col min="15628" max="15629" width="9.140625" style="150"/>
    <col min="15630" max="15630" width="12.28515625" style="150" bestFit="1" customWidth="1"/>
    <col min="15631" max="15866" width="9.140625" style="150"/>
    <col min="15867" max="15867" width="1.28515625" style="150" customWidth="1"/>
    <col min="15868" max="15868" width="8" style="150" customWidth="1"/>
    <col min="15869" max="15869" width="24.140625" style="150" customWidth="1"/>
    <col min="15870" max="15870" width="0" style="150" hidden="1" customWidth="1"/>
    <col min="15871" max="15871" width="4" style="150" customWidth="1"/>
    <col min="15872" max="15872" width="10.140625" style="150" customWidth="1"/>
    <col min="15873" max="15873" width="12.28515625" style="150" customWidth="1"/>
    <col min="15874" max="15874" width="2.5703125" style="150" customWidth="1"/>
    <col min="15875" max="15875" width="29.28515625" style="150" customWidth="1"/>
    <col min="15876" max="15876" width="2.140625" style="150" customWidth="1"/>
    <col min="15877" max="15877" width="0.42578125" style="150" customWidth="1"/>
    <col min="15878" max="15878" width="14" style="150" customWidth="1"/>
    <col min="15879" max="15879" width="5.7109375" style="150" customWidth="1"/>
    <col min="15880" max="15880" width="5.28515625" style="150" customWidth="1"/>
    <col min="15881" max="15881" width="3" style="150" customWidth="1"/>
    <col min="15882" max="15882" width="11.140625" style="150" customWidth="1"/>
    <col min="15883" max="15883" width="3.28515625" style="150" customWidth="1"/>
    <col min="15884" max="15885" width="9.140625" style="150"/>
    <col min="15886" max="15886" width="12.28515625" style="150" bestFit="1" customWidth="1"/>
    <col min="15887" max="16122" width="9.140625" style="150"/>
    <col min="16123" max="16123" width="1.28515625" style="150" customWidth="1"/>
    <col min="16124" max="16124" width="8" style="150" customWidth="1"/>
    <col min="16125" max="16125" width="24.140625" style="150" customWidth="1"/>
    <col min="16126" max="16126" width="0" style="150" hidden="1" customWidth="1"/>
    <col min="16127" max="16127" width="4" style="150" customWidth="1"/>
    <col min="16128" max="16128" width="10.140625" style="150" customWidth="1"/>
    <col min="16129" max="16129" width="12.28515625" style="150" customWidth="1"/>
    <col min="16130" max="16130" width="2.5703125" style="150" customWidth="1"/>
    <col min="16131" max="16131" width="29.28515625" style="150" customWidth="1"/>
    <col min="16132" max="16132" width="2.140625" style="150" customWidth="1"/>
    <col min="16133" max="16133" width="0.42578125" style="150" customWidth="1"/>
    <col min="16134" max="16134" width="14" style="150" customWidth="1"/>
    <col min="16135" max="16135" width="5.7109375" style="150" customWidth="1"/>
    <col min="16136" max="16136" width="5.28515625" style="150" customWidth="1"/>
    <col min="16137" max="16137" width="3" style="150" customWidth="1"/>
    <col min="16138" max="16138" width="11.140625" style="150" customWidth="1"/>
    <col min="16139" max="16139" width="3.28515625" style="150" customWidth="1"/>
    <col min="16140" max="16141" width="9.140625" style="150"/>
    <col min="16142" max="16142" width="12.28515625" style="150" bestFit="1" customWidth="1"/>
    <col min="16143" max="16384" width="9.140625" style="150"/>
  </cols>
  <sheetData>
    <row r="1" spans="1:22" x14ac:dyDescent="0.2">
      <c r="A1" s="4" t="s">
        <v>280</v>
      </c>
      <c r="B1" s="4" t="s">
        <v>280</v>
      </c>
      <c r="F1" s="276"/>
    </row>
    <row r="2" spans="1:22" x14ac:dyDescent="0.2">
      <c r="A2" s="4" t="s">
        <v>471</v>
      </c>
      <c r="B2" s="4" t="s">
        <v>471</v>
      </c>
      <c r="F2" s="276"/>
    </row>
    <row r="3" spans="1:22" ht="21" customHeight="1" x14ac:dyDescent="0.2">
      <c r="D3" s="267"/>
      <c r="E3" s="267"/>
      <c r="F3" s="267"/>
      <c r="G3" s="267"/>
      <c r="O3" s="152"/>
      <c r="P3" s="152"/>
      <c r="Q3" s="152"/>
      <c r="R3" s="152"/>
      <c r="S3" s="152"/>
      <c r="T3" s="152"/>
      <c r="U3" s="152"/>
    </row>
    <row r="4" spans="1:22" ht="43.5" customHeight="1" x14ac:dyDescent="0.2">
      <c r="A4" s="159" t="s">
        <v>453</v>
      </c>
      <c r="B4" s="155" t="s">
        <v>443</v>
      </c>
      <c r="C4" s="262" t="s">
        <v>466</v>
      </c>
      <c r="D4" s="263"/>
      <c r="E4" s="263"/>
      <c r="F4" s="263"/>
      <c r="G4" s="264"/>
      <c r="H4" s="141" t="s">
        <v>429</v>
      </c>
      <c r="I4" s="272" t="s">
        <v>438</v>
      </c>
      <c r="J4" s="273"/>
      <c r="K4" s="141" t="s">
        <v>430</v>
      </c>
      <c r="L4" s="141" t="s">
        <v>431</v>
      </c>
      <c r="M4" s="141" t="s">
        <v>432</v>
      </c>
      <c r="O4" s="61"/>
      <c r="P4" s="62"/>
      <c r="Q4" s="62"/>
      <c r="R4" s="63"/>
      <c r="S4" s="64"/>
      <c r="T4" s="153"/>
      <c r="U4" s="152"/>
      <c r="V4" s="152"/>
    </row>
    <row r="5" spans="1:22" ht="15.75" customHeight="1" x14ac:dyDescent="0.2">
      <c r="A5" s="158"/>
      <c r="B5" s="155"/>
      <c r="C5" s="259">
        <v>1</v>
      </c>
      <c r="D5" s="260"/>
      <c r="E5" s="260"/>
      <c r="F5" s="260"/>
      <c r="G5" s="261"/>
      <c r="H5" s="160">
        <v>2</v>
      </c>
      <c r="I5" s="265">
        <v>3</v>
      </c>
      <c r="J5" s="266"/>
      <c r="K5" s="161">
        <v>4</v>
      </c>
      <c r="L5" s="140" t="s">
        <v>439</v>
      </c>
      <c r="M5" s="140" t="s">
        <v>440</v>
      </c>
      <c r="O5" s="61"/>
      <c r="P5" s="165"/>
      <c r="Q5" s="166"/>
      <c r="R5" s="166"/>
      <c r="S5" s="167"/>
      <c r="T5" s="168"/>
      <c r="U5" s="152"/>
      <c r="V5" s="152"/>
    </row>
    <row r="6" spans="1:22" ht="12.75" customHeight="1" x14ac:dyDescent="0.2">
      <c r="A6" s="155"/>
      <c r="B6" s="265" t="s">
        <v>444</v>
      </c>
      <c r="C6" s="274"/>
      <c r="D6" s="274"/>
      <c r="E6" s="274"/>
      <c r="F6" s="274"/>
      <c r="G6" s="266"/>
      <c r="H6" s="172">
        <f>H7+H8+H9+H10+H11+H12+H13+H14+H15+H16+H17</f>
        <v>1505834.33</v>
      </c>
      <c r="I6" s="275">
        <v>1936225.02</v>
      </c>
      <c r="J6" s="269"/>
      <c r="K6" s="162">
        <f>K7+K8+K9+K10+K12+K13+K15+K16+K17</f>
        <v>1992200.76</v>
      </c>
      <c r="L6" s="156">
        <f>(K6/H6)*100</f>
        <v>132.29880075851372</v>
      </c>
      <c r="M6" s="162">
        <f>(K6/I6)*100</f>
        <v>102.89097286843241</v>
      </c>
      <c r="O6" s="65"/>
      <c r="P6" s="122"/>
      <c r="Q6" s="122"/>
      <c r="R6" s="122"/>
      <c r="S6" s="66"/>
      <c r="T6" s="153"/>
      <c r="U6" s="152"/>
      <c r="V6" s="152"/>
    </row>
    <row r="7" spans="1:22" s="151" customFormat="1" x14ac:dyDescent="0.2">
      <c r="A7" s="157" t="s">
        <v>455</v>
      </c>
      <c r="B7" s="255" t="s">
        <v>245</v>
      </c>
      <c r="C7" s="256"/>
      <c r="D7" s="256"/>
      <c r="E7" s="256"/>
      <c r="F7" s="256"/>
      <c r="G7" s="256"/>
      <c r="H7" s="163">
        <v>11116.3</v>
      </c>
      <c r="I7" s="257">
        <v>50554.97</v>
      </c>
      <c r="J7" s="258"/>
      <c r="K7" s="163">
        <v>47074.18</v>
      </c>
      <c r="L7" s="163">
        <f t="shared" ref="L7:L17" si="0">(K7/H7)*100</f>
        <v>423.46985957557825</v>
      </c>
      <c r="M7" s="162">
        <f t="shared" ref="M7:M17" si="1">(K7/I7)*100</f>
        <v>93.114841132335741</v>
      </c>
      <c r="O7" s="153"/>
      <c r="P7" s="153"/>
      <c r="Q7" s="153"/>
      <c r="R7" s="153"/>
      <c r="S7" s="153"/>
      <c r="T7" s="153"/>
      <c r="U7" s="153"/>
      <c r="V7" s="153"/>
    </row>
    <row r="8" spans="1:22" s="151" customFormat="1" x14ac:dyDescent="0.2">
      <c r="A8" s="157" t="s">
        <v>456</v>
      </c>
      <c r="B8" s="255" t="s">
        <v>445</v>
      </c>
      <c r="C8" s="256"/>
      <c r="D8" s="256"/>
      <c r="E8" s="256"/>
      <c r="F8" s="256"/>
      <c r="G8" s="256"/>
      <c r="H8" s="163">
        <v>35042.04</v>
      </c>
      <c r="I8" s="257">
        <v>39312</v>
      </c>
      <c r="J8" s="258"/>
      <c r="K8" s="163">
        <v>46075.18</v>
      </c>
      <c r="L8" s="163">
        <f t="shared" si="0"/>
        <v>131.48543863313893</v>
      </c>
      <c r="M8" s="162">
        <f t="shared" si="1"/>
        <v>117.20385632885633</v>
      </c>
      <c r="O8" s="153"/>
      <c r="P8" s="153"/>
      <c r="Q8" s="153"/>
      <c r="R8" s="153"/>
      <c r="S8" s="153"/>
      <c r="T8" s="153"/>
      <c r="U8" s="153"/>
      <c r="V8" s="153"/>
    </row>
    <row r="9" spans="1:22" s="151" customFormat="1" x14ac:dyDescent="0.2">
      <c r="A9" s="157" t="s">
        <v>464</v>
      </c>
      <c r="B9" s="255" t="s">
        <v>446</v>
      </c>
      <c r="C9" s="256"/>
      <c r="D9" s="256"/>
      <c r="E9" s="256"/>
      <c r="F9" s="256"/>
      <c r="G9" s="256"/>
      <c r="H9" s="163">
        <v>13847.24</v>
      </c>
      <c r="I9" s="257">
        <v>21420</v>
      </c>
      <c r="J9" s="258"/>
      <c r="K9" s="163">
        <v>21021</v>
      </c>
      <c r="L9" s="163">
        <f t="shared" si="0"/>
        <v>151.80642496266404</v>
      </c>
      <c r="M9" s="162">
        <f t="shared" si="1"/>
        <v>98.137254901960773</v>
      </c>
      <c r="O9" s="153"/>
      <c r="P9" s="153"/>
      <c r="Q9" s="153"/>
      <c r="R9" s="153"/>
      <c r="S9" s="153"/>
      <c r="T9" s="153"/>
      <c r="U9" s="153"/>
      <c r="V9" s="153"/>
    </row>
    <row r="10" spans="1:22" s="151" customFormat="1" x14ac:dyDescent="0.2">
      <c r="A10" s="157" t="s">
        <v>457</v>
      </c>
      <c r="B10" s="255" t="s">
        <v>447</v>
      </c>
      <c r="C10" s="256"/>
      <c r="D10" s="256"/>
      <c r="E10" s="256"/>
      <c r="F10" s="256"/>
      <c r="G10" s="256"/>
      <c r="H10" s="163">
        <v>122968.74</v>
      </c>
      <c r="I10" s="257">
        <v>114300.41</v>
      </c>
      <c r="J10" s="258"/>
      <c r="K10" s="163">
        <v>107087.5</v>
      </c>
      <c r="L10" s="163">
        <f t="shared" si="0"/>
        <v>87.085140499935193</v>
      </c>
      <c r="M10" s="162">
        <f t="shared" si="1"/>
        <v>93.689515199464296</v>
      </c>
      <c r="N10" s="154"/>
      <c r="O10" s="239"/>
      <c r="P10" s="153"/>
      <c r="Q10" s="153"/>
      <c r="R10" s="153"/>
      <c r="S10" s="153"/>
      <c r="T10" s="153"/>
      <c r="U10" s="153"/>
      <c r="V10" s="153"/>
    </row>
    <row r="11" spans="1:22" s="151" customFormat="1" x14ac:dyDescent="0.2">
      <c r="A11" s="157" t="s">
        <v>468</v>
      </c>
      <c r="B11" s="255" t="s">
        <v>469</v>
      </c>
      <c r="C11" s="256"/>
      <c r="D11" s="256"/>
      <c r="E11" s="256"/>
      <c r="F11" s="256"/>
      <c r="G11" s="256"/>
      <c r="H11" s="163">
        <v>2374.86</v>
      </c>
      <c r="I11" s="257">
        <v>0</v>
      </c>
      <c r="J11" s="258"/>
      <c r="K11" s="163">
        <v>0</v>
      </c>
      <c r="L11" s="163">
        <f t="shared" ref="L11" si="2">(K11/H11)*100</f>
        <v>0</v>
      </c>
      <c r="M11" s="162"/>
      <c r="N11" s="154"/>
      <c r="O11" s="153"/>
      <c r="P11" s="153"/>
      <c r="Q11" s="153"/>
      <c r="R11" s="153"/>
      <c r="S11" s="153"/>
      <c r="T11" s="153"/>
      <c r="U11" s="153"/>
      <c r="V11" s="153"/>
    </row>
    <row r="12" spans="1:22" s="151" customFormat="1" x14ac:dyDescent="0.2">
      <c r="A12" s="157" t="s">
        <v>458</v>
      </c>
      <c r="B12" s="255" t="s">
        <v>454</v>
      </c>
      <c r="C12" s="256"/>
      <c r="D12" s="256"/>
      <c r="E12" s="256"/>
      <c r="F12" s="256"/>
      <c r="G12" s="256"/>
      <c r="H12" s="163">
        <v>13654.21</v>
      </c>
      <c r="I12" s="257">
        <v>15915.62</v>
      </c>
      <c r="J12" s="258"/>
      <c r="K12" s="163">
        <v>15915.62</v>
      </c>
      <c r="L12" s="163">
        <f t="shared" si="0"/>
        <v>116.56199809436065</v>
      </c>
      <c r="M12" s="162">
        <f t="shared" si="1"/>
        <v>100</v>
      </c>
      <c r="O12" s="164"/>
      <c r="P12" s="164"/>
      <c r="Q12" s="164"/>
      <c r="R12" s="164"/>
      <c r="S12" s="164"/>
      <c r="T12" s="153"/>
      <c r="U12" s="153"/>
      <c r="V12" s="153"/>
    </row>
    <row r="13" spans="1:22" s="151" customFormat="1" x14ac:dyDescent="0.2">
      <c r="A13" s="157" t="s">
        <v>459</v>
      </c>
      <c r="B13" s="255" t="s">
        <v>449</v>
      </c>
      <c r="C13" s="256"/>
      <c r="D13" s="256"/>
      <c r="E13" s="256"/>
      <c r="F13" s="256"/>
      <c r="G13" s="256"/>
      <c r="H13" s="163">
        <v>1297083.1000000001</v>
      </c>
      <c r="I13" s="257">
        <v>1689905.2</v>
      </c>
      <c r="J13" s="258"/>
      <c r="K13" s="163">
        <v>1749336.15</v>
      </c>
      <c r="L13" s="163">
        <f t="shared" si="0"/>
        <v>134.86692949742385</v>
      </c>
      <c r="M13" s="162">
        <f t="shared" si="1"/>
        <v>103.51682153531452</v>
      </c>
      <c r="O13" s="164"/>
      <c r="P13" s="164"/>
      <c r="Q13" s="164"/>
      <c r="R13" s="164"/>
      <c r="S13" s="164"/>
      <c r="T13" s="153"/>
      <c r="U13" s="153"/>
      <c r="V13" s="153"/>
    </row>
    <row r="14" spans="1:22" s="151" customFormat="1" x14ac:dyDescent="0.2">
      <c r="A14" s="157" t="s">
        <v>460</v>
      </c>
      <c r="B14" s="157"/>
      <c r="C14" s="169" t="s">
        <v>470</v>
      </c>
      <c r="D14" s="170"/>
      <c r="E14" s="170"/>
      <c r="F14" s="170"/>
      <c r="G14" s="171"/>
      <c r="H14" s="163">
        <v>4143.5200000000004</v>
      </c>
      <c r="I14" s="253">
        <v>0</v>
      </c>
      <c r="J14" s="254"/>
      <c r="K14" s="163">
        <v>0</v>
      </c>
      <c r="L14" s="163">
        <f t="shared" si="0"/>
        <v>0</v>
      </c>
      <c r="M14" s="162"/>
      <c r="O14" s="164"/>
      <c r="P14" s="164"/>
      <c r="Q14" s="164"/>
      <c r="R14" s="164"/>
      <c r="S14" s="164"/>
      <c r="T14" s="153"/>
      <c r="U14" s="153"/>
      <c r="V14" s="153"/>
    </row>
    <row r="15" spans="1:22" s="151" customFormat="1" x14ac:dyDescent="0.2">
      <c r="A15" s="157" t="s">
        <v>461</v>
      </c>
      <c r="B15" s="157"/>
      <c r="C15" s="250" t="s">
        <v>463</v>
      </c>
      <c r="D15" s="251"/>
      <c r="E15" s="251"/>
      <c r="F15" s="251"/>
      <c r="G15" s="252"/>
      <c r="H15" s="163">
        <v>1079.32</v>
      </c>
      <c r="I15" s="253">
        <v>1191.33</v>
      </c>
      <c r="J15" s="254"/>
      <c r="K15" s="163">
        <v>1191.33</v>
      </c>
      <c r="L15" s="163">
        <f t="shared" si="0"/>
        <v>110.37783048586147</v>
      </c>
      <c r="M15" s="162">
        <f t="shared" si="1"/>
        <v>100</v>
      </c>
      <c r="O15" s="164"/>
      <c r="P15" s="164"/>
      <c r="Q15" s="164"/>
      <c r="R15" s="164"/>
      <c r="S15" s="164"/>
      <c r="T15" s="153"/>
      <c r="U15" s="153"/>
      <c r="V15" s="153"/>
    </row>
    <row r="16" spans="1:22" s="151" customFormat="1" x14ac:dyDescent="0.2">
      <c r="A16" s="157" t="s">
        <v>465</v>
      </c>
      <c r="B16" s="255" t="s">
        <v>450</v>
      </c>
      <c r="C16" s="256"/>
      <c r="D16" s="256"/>
      <c r="E16" s="256"/>
      <c r="F16" s="256"/>
      <c r="G16" s="256"/>
      <c r="H16" s="163">
        <v>2719</v>
      </c>
      <c r="I16" s="257">
        <v>4016.82</v>
      </c>
      <c r="J16" s="258"/>
      <c r="K16" s="163">
        <v>2719.8</v>
      </c>
      <c r="L16" s="163">
        <f t="shared" si="0"/>
        <v>100.02942258183157</v>
      </c>
      <c r="M16" s="162">
        <f t="shared" si="1"/>
        <v>67.710278279833304</v>
      </c>
      <c r="O16" s="153"/>
      <c r="P16" s="153"/>
      <c r="Q16" s="153"/>
      <c r="R16" s="153"/>
      <c r="S16" s="153"/>
      <c r="T16" s="153"/>
      <c r="U16" s="153"/>
      <c r="V16" s="153"/>
    </row>
    <row r="17" spans="1:22" s="151" customFormat="1" x14ac:dyDescent="0.2">
      <c r="A17" s="157" t="s">
        <v>462</v>
      </c>
      <c r="B17" s="255" t="s">
        <v>451</v>
      </c>
      <c r="C17" s="256"/>
      <c r="D17" s="256"/>
      <c r="E17" s="256"/>
      <c r="F17" s="256"/>
      <c r="G17" s="256"/>
      <c r="H17" s="163">
        <v>1806</v>
      </c>
      <c r="I17" s="257">
        <v>800</v>
      </c>
      <c r="J17" s="258"/>
      <c r="K17" s="163">
        <v>1780</v>
      </c>
      <c r="L17" s="163">
        <f t="shared" si="0"/>
        <v>98.560354374307863</v>
      </c>
      <c r="M17" s="162">
        <f t="shared" si="1"/>
        <v>222.5</v>
      </c>
      <c r="O17" s="153"/>
      <c r="P17" s="153"/>
      <c r="Q17" s="153"/>
      <c r="R17" s="153"/>
      <c r="S17" s="153"/>
      <c r="T17" s="153"/>
      <c r="U17" s="153"/>
      <c r="V17" s="153"/>
    </row>
    <row r="18" spans="1:22" ht="25.5" customHeight="1" x14ac:dyDescent="0.2">
      <c r="A18" s="159" t="s">
        <v>453</v>
      </c>
      <c r="B18" s="155" t="s">
        <v>443</v>
      </c>
      <c r="C18" s="262" t="s">
        <v>467</v>
      </c>
      <c r="D18" s="263"/>
      <c r="E18" s="263"/>
      <c r="F18" s="263"/>
      <c r="G18" s="264"/>
      <c r="H18" s="141" t="s">
        <v>429</v>
      </c>
      <c r="I18" s="272" t="s">
        <v>438</v>
      </c>
      <c r="J18" s="273"/>
      <c r="K18" s="141" t="s">
        <v>430</v>
      </c>
      <c r="L18" s="141" t="s">
        <v>431</v>
      </c>
      <c r="M18" s="141" t="s">
        <v>432</v>
      </c>
      <c r="O18" s="153"/>
      <c r="P18" s="153"/>
      <c r="Q18" s="153"/>
      <c r="R18" s="153"/>
      <c r="S18" s="153"/>
      <c r="T18" s="153"/>
      <c r="U18" s="152"/>
      <c r="V18" s="152"/>
    </row>
    <row r="19" spans="1:22" ht="14.25" customHeight="1" x14ac:dyDescent="0.2">
      <c r="A19" s="158"/>
      <c r="B19" s="155"/>
      <c r="C19" s="259">
        <v>1</v>
      </c>
      <c r="D19" s="260"/>
      <c r="E19" s="260"/>
      <c r="F19" s="260"/>
      <c r="G19" s="261"/>
      <c r="H19" s="160">
        <v>2</v>
      </c>
      <c r="I19" s="265">
        <v>3</v>
      </c>
      <c r="J19" s="266"/>
      <c r="K19" s="161">
        <v>4</v>
      </c>
      <c r="L19" s="140" t="s">
        <v>439</v>
      </c>
      <c r="M19" s="140" t="s">
        <v>440</v>
      </c>
      <c r="O19" s="153"/>
      <c r="P19" s="153"/>
      <c r="Q19" s="153"/>
      <c r="R19" s="153"/>
      <c r="S19" s="153"/>
      <c r="T19" s="153"/>
      <c r="U19" s="152"/>
      <c r="V19" s="152"/>
    </row>
    <row r="20" spans="1:22" x14ac:dyDescent="0.2">
      <c r="A20" s="155"/>
      <c r="B20" s="268" t="s">
        <v>452</v>
      </c>
      <c r="C20" s="269"/>
      <c r="D20" s="269"/>
      <c r="E20" s="269"/>
      <c r="F20" s="269"/>
      <c r="G20" s="269"/>
      <c r="H20" s="162">
        <f>H21+H22+H23+H24+H25+H26+H27+H29+H30+H31+H28</f>
        <v>1511056.3699999999</v>
      </c>
      <c r="I20" s="270">
        <v>1936225.02</v>
      </c>
      <c r="J20" s="271"/>
      <c r="K20" s="162">
        <f>K21+K22+K23+K24+K26+K27+K29+K30+K31</f>
        <v>1985914.6800000002</v>
      </c>
      <c r="L20" s="162">
        <f>(K20/H20)*100</f>
        <v>131.42558540023231</v>
      </c>
      <c r="M20" s="162">
        <f>(K20/I20)*100</f>
        <v>102.56631638816445</v>
      </c>
      <c r="O20" s="153"/>
      <c r="P20" s="153"/>
      <c r="Q20" s="153"/>
      <c r="R20" s="153"/>
      <c r="S20" s="153"/>
      <c r="T20" s="153"/>
      <c r="U20" s="152"/>
      <c r="V20" s="152"/>
    </row>
    <row r="21" spans="1:22" s="151" customFormat="1" x14ac:dyDescent="0.2">
      <c r="A21" s="157" t="s">
        <v>455</v>
      </c>
      <c r="B21" s="255" t="s">
        <v>245</v>
      </c>
      <c r="C21" s="256"/>
      <c r="D21" s="256"/>
      <c r="E21" s="256"/>
      <c r="F21" s="256"/>
      <c r="G21" s="256"/>
      <c r="H21" s="163">
        <v>19374.740000000002</v>
      </c>
      <c r="I21" s="257">
        <v>50554.97</v>
      </c>
      <c r="J21" s="258"/>
      <c r="K21" s="163">
        <v>46947.23</v>
      </c>
      <c r="L21" s="163">
        <f t="shared" ref="L21:L31" si="3">(K21/H21)*100</f>
        <v>242.31153553544459</v>
      </c>
      <c r="M21" s="162">
        <f t="shared" ref="M21:M30" si="4">(K21/I21)*100</f>
        <v>92.863728333732581</v>
      </c>
      <c r="O21" s="153"/>
      <c r="P21" s="153"/>
      <c r="Q21" s="153"/>
      <c r="R21" s="153"/>
      <c r="S21" s="153"/>
      <c r="T21" s="153"/>
      <c r="U21" s="153"/>
      <c r="V21" s="153"/>
    </row>
    <row r="22" spans="1:22" s="151" customFormat="1" x14ac:dyDescent="0.2">
      <c r="A22" s="157" t="s">
        <v>456</v>
      </c>
      <c r="B22" s="255" t="s">
        <v>445</v>
      </c>
      <c r="C22" s="256"/>
      <c r="D22" s="256"/>
      <c r="E22" s="256"/>
      <c r="F22" s="256"/>
      <c r="G22" s="256"/>
      <c r="H22" s="163">
        <v>29425.89</v>
      </c>
      <c r="I22" s="257">
        <v>39312</v>
      </c>
      <c r="J22" s="258"/>
      <c r="K22" s="163">
        <v>41754.61</v>
      </c>
      <c r="L22" s="163">
        <f t="shared" si="3"/>
        <v>141.89752629402204</v>
      </c>
      <c r="M22" s="162">
        <f t="shared" si="4"/>
        <v>106.21339540089541</v>
      </c>
      <c r="O22" s="153"/>
      <c r="P22" s="153"/>
      <c r="Q22" s="153"/>
      <c r="R22" s="153"/>
      <c r="S22" s="153"/>
      <c r="T22" s="153"/>
      <c r="U22" s="153"/>
      <c r="V22" s="153"/>
    </row>
    <row r="23" spans="1:22" s="151" customFormat="1" x14ac:dyDescent="0.2">
      <c r="A23" s="157" t="s">
        <v>464</v>
      </c>
      <c r="B23" s="255" t="s">
        <v>446</v>
      </c>
      <c r="C23" s="256"/>
      <c r="D23" s="256"/>
      <c r="E23" s="256"/>
      <c r="F23" s="256"/>
      <c r="G23" s="256"/>
      <c r="H23" s="163">
        <v>11399.19</v>
      </c>
      <c r="I23" s="257">
        <v>21420</v>
      </c>
      <c r="J23" s="258"/>
      <c r="K23" s="163">
        <v>19517.12</v>
      </c>
      <c r="L23" s="163">
        <f t="shared" si="3"/>
        <v>171.21497229189089</v>
      </c>
      <c r="M23" s="162">
        <f t="shared" si="4"/>
        <v>91.116339869281035</v>
      </c>
      <c r="O23" s="153"/>
      <c r="P23" s="153"/>
      <c r="Q23" s="153"/>
      <c r="R23" s="153"/>
      <c r="S23" s="153"/>
      <c r="T23" s="153"/>
      <c r="U23" s="153"/>
      <c r="V23" s="153"/>
    </row>
    <row r="24" spans="1:22" s="151" customFormat="1" x14ac:dyDescent="0.2">
      <c r="A24" s="157" t="s">
        <v>457</v>
      </c>
      <c r="B24" s="255" t="s">
        <v>447</v>
      </c>
      <c r="C24" s="256"/>
      <c r="D24" s="256"/>
      <c r="E24" s="256"/>
      <c r="F24" s="256"/>
      <c r="G24" s="256"/>
      <c r="H24" s="163">
        <v>129739.54</v>
      </c>
      <c r="I24" s="257">
        <v>114300.41</v>
      </c>
      <c r="J24" s="258"/>
      <c r="K24" s="163">
        <v>107087.5</v>
      </c>
      <c r="L24" s="163">
        <f t="shared" si="3"/>
        <v>82.540372811557688</v>
      </c>
      <c r="M24" s="162">
        <f t="shared" si="4"/>
        <v>93.689515199464296</v>
      </c>
    </row>
    <row r="25" spans="1:22" s="151" customFormat="1" x14ac:dyDescent="0.2">
      <c r="A25" s="157" t="s">
        <v>468</v>
      </c>
      <c r="B25" s="157"/>
      <c r="C25" s="250" t="s">
        <v>469</v>
      </c>
      <c r="D25" s="251"/>
      <c r="E25" s="251"/>
      <c r="F25" s="251"/>
      <c r="G25" s="252"/>
      <c r="H25" s="163">
        <v>2374.83</v>
      </c>
      <c r="I25" s="253">
        <v>0</v>
      </c>
      <c r="J25" s="254"/>
      <c r="K25" s="163">
        <v>0</v>
      </c>
      <c r="L25" s="163">
        <f t="shared" si="3"/>
        <v>0</v>
      </c>
      <c r="M25" s="162"/>
    </row>
    <row r="26" spans="1:22" s="151" customFormat="1" x14ac:dyDescent="0.2">
      <c r="A26" s="157" t="s">
        <v>458</v>
      </c>
      <c r="B26" s="255" t="s">
        <v>448</v>
      </c>
      <c r="C26" s="256"/>
      <c r="D26" s="256"/>
      <c r="E26" s="256"/>
      <c r="F26" s="256"/>
      <c r="G26" s="256"/>
      <c r="H26" s="163">
        <v>5496.17</v>
      </c>
      <c r="I26" s="257">
        <v>15915.62</v>
      </c>
      <c r="J26" s="258"/>
      <c r="K26" s="163">
        <v>15915.62</v>
      </c>
      <c r="L26" s="163">
        <f t="shared" si="3"/>
        <v>289.57655967701146</v>
      </c>
      <c r="M26" s="162">
        <f t="shared" si="4"/>
        <v>100</v>
      </c>
    </row>
    <row r="27" spans="1:22" s="151" customFormat="1" x14ac:dyDescent="0.2">
      <c r="A27" s="157" t="s">
        <v>459</v>
      </c>
      <c r="B27" s="255" t="s">
        <v>449</v>
      </c>
      <c r="C27" s="256"/>
      <c r="D27" s="256"/>
      <c r="E27" s="256"/>
      <c r="F27" s="256"/>
      <c r="G27" s="256"/>
      <c r="H27" s="163">
        <v>1295793.23</v>
      </c>
      <c r="I27" s="257">
        <v>1689905.2</v>
      </c>
      <c r="J27" s="258"/>
      <c r="K27" s="163">
        <v>1747579.06</v>
      </c>
      <c r="L27" s="163">
        <f t="shared" si="3"/>
        <v>134.8655803673245</v>
      </c>
      <c r="M27" s="162">
        <f t="shared" si="4"/>
        <v>103.4128458803488</v>
      </c>
    </row>
    <row r="28" spans="1:22" s="151" customFormat="1" x14ac:dyDescent="0.2">
      <c r="A28" s="157" t="s">
        <v>460</v>
      </c>
      <c r="B28" s="157"/>
      <c r="C28" s="169" t="s">
        <v>470</v>
      </c>
      <c r="D28" s="170"/>
      <c r="E28" s="170"/>
      <c r="F28" s="170"/>
      <c r="G28" s="171"/>
      <c r="H28" s="163">
        <v>7314.31</v>
      </c>
      <c r="I28" s="253">
        <v>0</v>
      </c>
      <c r="J28" s="254"/>
      <c r="K28" s="163">
        <v>0</v>
      </c>
      <c r="L28" s="163">
        <f t="shared" si="3"/>
        <v>0</v>
      </c>
      <c r="M28" s="162"/>
    </row>
    <row r="29" spans="1:22" s="151" customFormat="1" x14ac:dyDescent="0.2">
      <c r="A29" s="157" t="s">
        <v>461</v>
      </c>
      <c r="B29" s="157"/>
      <c r="C29" s="250" t="s">
        <v>463</v>
      </c>
      <c r="D29" s="251"/>
      <c r="E29" s="251"/>
      <c r="F29" s="251"/>
      <c r="G29" s="252"/>
      <c r="H29" s="163">
        <v>1079.32</v>
      </c>
      <c r="I29" s="253">
        <v>1191.33</v>
      </c>
      <c r="J29" s="254"/>
      <c r="K29" s="163">
        <v>1191.33</v>
      </c>
      <c r="L29" s="163">
        <f t="shared" si="3"/>
        <v>110.37783048586147</v>
      </c>
      <c r="M29" s="162">
        <f t="shared" si="4"/>
        <v>100</v>
      </c>
    </row>
    <row r="30" spans="1:22" s="151" customFormat="1" x14ac:dyDescent="0.2">
      <c r="A30" s="157" t="s">
        <v>465</v>
      </c>
      <c r="B30" s="255" t="s">
        <v>450</v>
      </c>
      <c r="C30" s="256"/>
      <c r="D30" s="256"/>
      <c r="E30" s="256"/>
      <c r="F30" s="256"/>
      <c r="G30" s="256"/>
      <c r="H30" s="163">
        <v>7253.15</v>
      </c>
      <c r="I30" s="257">
        <v>4016.82</v>
      </c>
      <c r="J30" s="258"/>
      <c r="K30" s="163">
        <v>4016.82</v>
      </c>
      <c r="L30" s="163">
        <f t="shared" si="3"/>
        <v>55.380351984999621</v>
      </c>
      <c r="M30" s="162">
        <f t="shared" si="4"/>
        <v>100</v>
      </c>
    </row>
    <row r="31" spans="1:22" s="151" customFormat="1" x14ac:dyDescent="0.2">
      <c r="A31" s="157" t="s">
        <v>462</v>
      </c>
      <c r="B31" s="255" t="s">
        <v>451</v>
      </c>
      <c r="C31" s="256"/>
      <c r="D31" s="256"/>
      <c r="E31" s="256"/>
      <c r="F31" s="256"/>
      <c r="G31" s="256"/>
      <c r="H31" s="163">
        <v>1806</v>
      </c>
      <c r="I31" s="257">
        <v>800</v>
      </c>
      <c r="J31" s="258"/>
      <c r="K31" s="163">
        <v>1905.39</v>
      </c>
      <c r="L31" s="163">
        <f t="shared" si="3"/>
        <v>105.50332225913621</v>
      </c>
      <c r="M31" s="162">
        <f>(K31/I31)*100</f>
        <v>238.17375000000004</v>
      </c>
    </row>
    <row r="32" spans="1:22" ht="409.6" hidden="1" customHeight="1" x14ac:dyDescent="0.2"/>
    <row r="35" spans="1:12" x14ac:dyDescent="0.2">
      <c r="A35" s="243" t="s">
        <v>477</v>
      </c>
      <c r="B35" s="243"/>
      <c r="E35" s="230"/>
      <c r="K35" s="231"/>
      <c r="L35" s="232"/>
    </row>
    <row r="36" spans="1:12" x14ac:dyDescent="0.2">
      <c r="A36" s="244"/>
      <c r="B36" s="244"/>
      <c r="E36" s="233"/>
      <c r="K36" s="242" t="s">
        <v>401</v>
      </c>
      <c r="L36" s="242"/>
    </row>
    <row r="37" spans="1:12" x14ac:dyDescent="0.2">
      <c r="A37" s="234" t="s">
        <v>478</v>
      </c>
      <c r="B37" s="234"/>
      <c r="E37" s="235"/>
      <c r="K37" s="242" t="s">
        <v>400</v>
      </c>
      <c r="L37" s="242"/>
    </row>
    <row r="38" spans="1:12" x14ac:dyDescent="0.2">
      <c r="A38" s="234" t="s">
        <v>479</v>
      </c>
      <c r="B38" s="234"/>
      <c r="E38" s="235"/>
      <c r="K38" s="235"/>
      <c r="L38" s="235"/>
    </row>
    <row r="39" spans="1:12" x14ac:dyDescent="0.2">
      <c r="A39" s="234"/>
      <c r="B39" s="234"/>
      <c r="C39" s="235"/>
      <c r="D39" s="235"/>
      <c r="E39" s="235"/>
    </row>
  </sheetData>
  <mergeCells count="60">
    <mergeCell ref="I4:J4"/>
    <mergeCell ref="F1:F2"/>
    <mergeCell ref="B8:G8"/>
    <mergeCell ref="I8:J8"/>
    <mergeCell ref="B7:G7"/>
    <mergeCell ref="I7:J7"/>
    <mergeCell ref="B6:G6"/>
    <mergeCell ref="I6:J6"/>
    <mergeCell ref="B10:G10"/>
    <mergeCell ref="I10:J10"/>
    <mergeCell ref="B9:G9"/>
    <mergeCell ref="I9:J9"/>
    <mergeCell ref="C15:G15"/>
    <mergeCell ref="C4:G4"/>
    <mergeCell ref="D3:G3"/>
    <mergeCell ref="C19:G19"/>
    <mergeCell ref="I15:J15"/>
    <mergeCell ref="B31:G31"/>
    <mergeCell ref="I31:J31"/>
    <mergeCell ref="B27:G27"/>
    <mergeCell ref="I27:J27"/>
    <mergeCell ref="B30:G30"/>
    <mergeCell ref="I30:J30"/>
    <mergeCell ref="B26:G26"/>
    <mergeCell ref="I26:J26"/>
    <mergeCell ref="B23:G23"/>
    <mergeCell ref="I23:J23"/>
    <mergeCell ref="B24:G24"/>
    <mergeCell ref="I24:J24"/>
    <mergeCell ref="I28:J28"/>
    <mergeCell ref="C5:G5"/>
    <mergeCell ref="C18:G18"/>
    <mergeCell ref="I5:J5"/>
    <mergeCell ref="I19:J19"/>
    <mergeCell ref="B22:G22"/>
    <mergeCell ref="I22:J22"/>
    <mergeCell ref="B21:G21"/>
    <mergeCell ref="I21:J21"/>
    <mergeCell ref="B20:G20"/>
    <mergeCell ref="I20:J20"/>
    <mergeCell ref="B17:G17"/>
    <mergeCell ref="I17:J17"/>
    <mergeCell ref="I18:J18"/>
    <mergeCell ref="B16:G16"/>
    <mergeCell ref="I16:J16"/>
    <mergeCell ref="B11:G11"/>
    <mergeCell ref="I11:J11"/>
    <mergeCell ref="I14:J14"/>
    <mergeCell ref="C25:G25"/>
    <mergeCell ref="I25:J25"/>
    <mergeCell ref="B12:G12"/>
    <mergeCell ref="I12:J12"/>
    <mergeCell ref="B13:G13"/>
    <mergeCell ref="I13:J13"/>
    <mergeCell ref="A35:B35"/>
    <mergeCell ref="A36:B36"/>
    <mergeCell ref="K36:L36"/>
    <mergeCell ref="K37:L37"/>
    <mergeCell ref="C29:G29"/>
    <mergeCell ref="I29:J29"/>
  </mergeCells>
  <pageMargins left="0.19685039370078741" right="0.19685039370078741" top="0.19685039370078741" bottom="0.59060039370078743" header="0.19685039370078741" footer="0.19685039370078741"/>
  <pageSetup orientation="landscape" horizontalDpi="0" verticalDpi="0" r:id="rId1"/>
  <headerFooter alignWithMargins="0">
    <oddFooter xml:space="preserve">&amp;L&amp;"Arial"&amp;8 Lista: LCW148RBPR &amp;C&amp;"Arial"&amp;8 Stranica 
&amp;B&amp;P&amp;B &amp;R&amp;"Arial"&amp;8 * OBRADA LC *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A12" sqref="A12:G16"/>
    </sheetView>
  </sheetViews>
  <sheetFormatPr defaultRowHeight="15" x14ac:dyDescent="0.25"/>
  <cols>
    <col min="1" max="1" width="37.7109375" style="125" customWidth="1"/>
    <col min="2" max="4" width="25.28515625" style="125" customWidth="1"/>
    <col min="5" max="6" width="15.7109375" style="125" customWidth="1"/>
    <col min="7" max="16384" width="9.140625" style="125"/>
  </cols>
  <sheetData>
    <row r="1" spans="1:14" x14ac:dyDescent="0.25">
      <c r="A1" s="4" t="s">
        <v>280</v>
      </c>
    </row>
    <row r="2" spans="1:14" ht="18" x14ac:dyDescent="0.25">
      <c r="A2" s="4" t="s">
        <v>471</v>
      </c>
      <c r="B2" s="124"/>
      <c r="C2" s="124"/>
      <c r="D2" s="126"/>
      <c r="E2" s="126"/>
      <c r="F2" s="126"/>
    </row>
    <row r="3" spans="1:14" ht="15.75" customHeight="1" x14ac:dyDescent="0.25">
      <c r="A3" s="277" t="s">
        <v>472</v>
      </c>
      <c r="B3" s="277"/>
      <c r="C3" s="277"/>
      <c r="D3" s="277"/>
      <c r="E3" s="277"/>
      <c r="F3" s="277"/>
    </row>
    <row r="4" spans="1:14" ht="18" x14ac:dyDescent="0.25">
      <c r="A4" s="124"/>
      <c r="B4" s="124"/>
      <c r="C4" s="124"/>
      <c r="D4" s="126"/>
      <c r="E4" s="126"/>
      <c r="F4" s="126"/>
    </row>
    <row r="5" spans="1:14" ht="25.5" x14ac:dyDescent="0.25">
      <c r="A5" s="141" t="s">
        <v>428</v>
      </c>
      <c r="B5" s="141" t="s">
        <v>473</v>
      </c>
      <c r="C5" s="141" t="s">
        <v>438</v>
      </c>
      <c r="D5" s="141" t="s">
        <v>408</v>
      </c>
      <c r="E5" s="141" t="s">
        <v>431</v>
      </c>
      <c r="F5" s="141" t="s">
        <v>432</v>
      </c>
    </row>
    <row r="6" spans="1:14" x14ac:dyDescent="0.25">
      <c r="A6" s="141">
        <v>1</v>
      </c>
      <c r="B6" s="141">
        <v>2</v>
      </c>
      <c r="C6" s="141">
        <v>3</v>
      </c>
      <c r="D6" s="141">
        <v>4</v>
      </c>
      <c r="E6" s="141" t="s">
        <v>439</v>
      </c>
      <c r="F6" s="141" t="s">
        <v>440</v>
      </c>
    </row>
    <row r="7" spans="1:14" ht="15.75" customHeight="1" x14ac:dyDescent="0.25">
      <c r="A7" s="177" t="s">
        <v>169</v>
      </c>
      <c r="B7" s="178">
        <v>1511056.37</v>
      </c>
      <c r="C7" s="179">
        <v>1936225.02</v>
      </c>
      <c r="D7" s="180">
        <v>1985914.68</v>
      </c>
      <c r="E7" s="178">
        <f>SUM(D7/B7*100)</f>
        <v>131.42558540023228</v>
      </c>
      <c r="F7" s="178">
        <f>SUM(D7/C7*100)</f>
        <v>102.56631638816442</v>
      </c>
    </row>
    <row r="8" spans="1:14" ht="15.75" customHeight="1" x14ac:dyDescent="0.25">
      <c r="A8" s="177" t="s">
        <v>474</v>
      </c>
      <c r="B8" s="178">
        <v>1511056.37</v>
      </c>
      <c r="C8" s="179">
        <v>1936225.02</v>
      </c>
      <c r="D8" s="180">
        <v>1985914.68</v>
      </c>
      <c r="E8" s="178">
        <f>SUM(D8/B8*100)</f>
        <v>131.42558540023228</v>
      </c>
      <c r="F8" s="178">
        <f t="shared" ref="F8:F10" si="0">SUM(D8/C8*100)</f>
        <v>102.56631638816442</v>
      </c>
    </row>
    <row r="9" spans="1:14" x14ac:dyDescent="0.25">
      <c r="A9" s="181" t="s">
        <v>475</v>
      </c>
      <c r="B9" s="178">
        <v>1511056.37</v>
      </c>
      <c r="C9" s="179">
        <v>1936225.02</v>
      </c>
      <c r="D9" s="180">
        <v>1985914.68</v>
      </c>
      <c r="E9" s="182">
        <f>SUM(D9/B9*100)</f>
        <v>131.42558540023228</v>
      </c>
      <c r="F9" s="178">
        <f t="shared" si="0"/>
        <v>102.56631638816442</v>
      </c>
    </row>
    <row r="10" spans="1:14" x14ac:dyDescent="0.25">
      <c r="A10" s="183" t="s">
        <v>476</v>
      </c>
      <c r="B10" s="178">
        <v>1511056.37</v>
      </c>
      <c r="C10" s="179">
        <v>1936225.02</v>
      </c>
      <c r="D10" s="180">
        <v>1985914.68</v>
      </c>
      <c r="E10" s="182">
        <f>SUM(D10/B10*100)</f>
        <v>131.42558540023228</v>
      </c>
      <c r="F10" s="178">
        <f t="shared" si="0"/>
        <v>102.56631638816442</v>
      </c>
    </row>
    <row r="12" spans="1:14" ht="15" customHeight="1" x14ac:dyDescent="0.25">
      <c r="A12" s="243" t="s">
        <v>477</v>
      </c>
      <c r="B12" s="243"/>
      <c r="C12" s="150"/>
      <c r="D12" s="150"/>
      <c r="G12" s="150"/>
      <c r="H12" s="150"/>
      <c r="I12" s="150"/>
      <c r="J12" s="150"/>
      <c r="M12" s="150"/>
      <c r="N12" s="150"/>
    </row>
    <row r="13" spans="1:14" x14ac:dyDescent="0.25">
      <c r="A13" s="244"/>
      <c r="B13" s="244"/>
      <c r="C13" s="150"/>
      <c r="D13" s="150"/>
      <c r="E13" s="231"/>
      <c r="F13" s="232"/>
      <c r="G13" s="150"/>
      <c r="H13" s="150"/>
      <c r="I13" s="150"/>
      <c r="J13" s="150"/>
      <c r="M13" s="150"/>
      <c r="N13" s="150"/>
    </row>
    <row r="14" spans="1:14" ht="15" customHeight="1" x14ac:dyDescent="0.25">
      <c r="A14" s="234" t="s">
        <v>478</v>
      </c>
      <c r="B14" s="234"/>
      <c r="C14" s="150"/>
      <c r="D14" s="150"/>
      <c r="E14" s="242" t="s">
        <v>401</v>
      </c>
      <c r="F14" s="242"/>
      <c r="G14" s="150"/>
      <c r="H14" s="150"/>
      <c r="I14" s="150"/>
      <c r="J14" s="150"/>
      <c r="M14" s="150"/>
      <c r="N14" s="150"/>
    </row>
    <row r="15" spans="1:14" x14ac:dyDescent="0.25">
      <c r="A15" s="234" t="s">
        <v>479</v>
      </c>
      <c r="B15" s="234"/>
      <c r="C15" s="150"/>
      <c r="D15" s="150"/>
      <c r="E15" s="242" t="s">
        <v>400</v>
      </c>
      <c r="F15" s="242"/>
      <c r="G15" s="150"/>
      <c r="H15" s="150"/>
      <c r="I15" s="150"/>
      <c r="J15" s="150"/>
      <c r="M15" s="150"/>
      <c r="N15" s="150"/>
    </row>
    <row r="16" spans="1:14" x14ac:dyDescent="0.25">
      <c r="A16" s="234"/>
      <c r="B16" s="234"/>
      <c r="C16" s="235"/>
      <c r="D16" s="235"/>
      <c r="E16" s="235"/>
      <c r="F16" s="235"/>
      <c r="G16" s="150"/>
      <c r="H16" s="150"/>
      <c r="I16" s="150"/>
      <c r="J16" s="150"/>
      <c r="K16" s="150"/>
      <c r="L16" s="150"/>
      <c r="M16" s="150"/>
      <c r="N16" s="150"/>
    </row>
  </sheetData>
  <mergeCells count="5">
    <mergeCell ref="A3:F3"/>
    <mergeCell ref="A12:B12"/>
    <mergeCell ref="A13:B13"/>
    <mergeCell ref="E14:F14"/>
    <mergeCell ref="E15:F15"/>
  </mergeCells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topLeftCell="A55" zoomScale="112" zoomScaleNormal="112" workbookViewId="0">
      <selection activeCell="A79" sqref="A79:G79"/>
    </sheetView>
  </sheetViews>
  <sheetFormatPr defaultRowHeight="12.75" x14ac:dyDescent="0.2"/>
  <cols>
    <col min="1" max="1" width="16.42578125" style="54" customWidth="1"/>
    <col min="2" max="2" width="42.28515625" style="20" customWidth="1"/>
    <col min="3" max="3" width="18.42578125" style="21" customWidth="1"/>
    <col min="4" max="4" width="18.85546875" style="21" customWidth="1"/>
    <col min="5" max="5" width="18" style="21" customWidth="1"/>
    <col min="6" max="6" width="16.28515625" style="22" customWidth="1"/>
    <col min="7" max="7" width="15.28515625" style="23" customWidth="1"/>
    <col min="8" max="10" width="15.28515625" style="20" customWidth="1"/>
    <col min="11" max="14" width="15.140625" style="20" customWidth="1"/>
    <col min="15" max="15" width="16.7109375" style="20" hidden="1" customWidth="1"/>
    <col min="16" max="16" width="16.42578125" style="20" hidden="1" customWidth="1"/>
    <col min="17" max="17" width="12.5703125" style="20" hidden="1" customWidth="1"/>
    <col min="18" max="18" width="15.140625" style="20" customWidth="1"/>
    <col min="19" max="16384" width="9.140625" style="20"/>
  </cols>
  <sheetData>
    <row r="1" spans="1:7" x14ac:dyDescent="0.2">
      <c r="A1" s="4" t="s">
        <v>280</v>
      </c>
    </row>
    <row r="2" spans="1:7" x14ac:dyDescent="0.2">
      <c r="A2" s="4" t="s">
        <v>471</v>
      </c>
    </row>
    <row r="3" spans="1:7" ht="22.5" customHeight="1" x14ac:dyDescent="0.2">
      <c r="A3" s="278" t="s">
        <v>405</v>
      </c>
      <c r="B3" s="278"/>
      <c r="C3" s="278"/>
      <c r="D3" s="278"/>
      <c r="E3" s="278"/>
      <c r="F3" s="278"/>
      <c r="G3" s="278"/>
    </row>
    <row r="4" spans="1:7" s="48" customFormat="1" ht="45" x14ac:dyDescent="0.2">
      <c r="A4" s="78" t="s">
        <v>72</v>
      </c>
      <c r="B4" s="79" t="s">
        <v>59</v>
      </c>
      <c r="C4" s="80" t="s">
        <v>283</v>
      </c>
      <c r="D4" s="81" t="s">
        <v>402</v>
      </c>
      <c r="E4" s="81" t="s">
        <v>406</v>
      </c>
      <c r="F4" s="82" t="s">
        <v>60</v>
      </c>
      <c r="G4" s="83" t="s">
        <v>60</v>
      </c>
    </row>
    <row r="5" spans="1:7" s="50" customFormat="1" x14ac:dyDescent="0.2">
      <c r="A5" s="279">
        <v>1</v>
      </c>
      <c r="B5" s="280"/>
      <c r="C5" s="137">
        <v>2</v>
      </c>
      <c r="D5" s="138">
        <v>3</v>
      </c>
      <c r="E5" s="138">
        <v>4</v>
      </c>
      <c r="F5" s="138" t="s">
        <v>439</v>
      </c>
      <c r="G5" s="139" t="s">
        <v>440</v>
      </c>
    </row>
    <row r="6" spans="1:7" ht="15" x14ac:dyDescent="0.2">
      <c r="A6" s="184">
        <v>3</v>
      </c>
      <c r="B6" s="185" t="s">
        <v>146</v>
      </c>
      <c r="C6" s="186">
        <v>1504080.05</v>
      </c>
      <c r="D6" s="186">
        <f>SUM(D7,D17,D48,D53,D58)</f>
        <v>1919204.02</v>
      </c>
      <c r="E6" s="186">
        <f>SUM(E7,E17,E48,E53,E58)</f>
        <v>1980553.1499999997</v>
      </c>
      <c r="F6" s="187">
        <f t="shared" ref="F6:F37" si="0">E6/C6*100</f>
        <v>131.67870619652189</v>
      </c>
      <c r="G6" s="188">
        <f>E6/D6*100</f>
        <v>103.19659240813802</v>
      </c>
    </row>
    <row r="7" spans="1:7" ht="15" x14ac:dyDescent="0.2">
      <c r="A7" s="189">
        <v>31</v>
      </c>
      <c r="B7" s="190" t="s">
        <v>73</v>
      </c>
      <c r="C7" s="191">
        <v>1283212.48</v>
      </c>
      <c r="D7" s="191">
        <v>1647182.54</v>
      </c>
      <c r="E7" s="191">
        <f>SUM(E8,E12,E14)</f>
        <v>1702358.6599999997</v>
      </c>
      <c r="F7" s="192">
        <f t="shared" si="0"/>
        <v>132.66381729703875</v>
      </c>
      <c r="G7" s="193">
        <f>E7/D7*100</f>
        <v>103.34972710431958</v>
      </c>
    </row>
    <row r="8" spans="1:7" ht="15" x14ac:dyDescent="0.2">
      <c r="A8" s="189">
        <v>311</v>
      </c>
      <c r="B8" s="190" t="s">
        <v>74</v>
      </c>
      <c r="C8" s="191">
        <v>1047216.1699999999</v>
      </c>
      <c r="D8" s="191"/>
      <c r="E8" s="191">
        <f>SUM(E9:E11)</f>
        <v>1402381.38</v>
      </c>
      <c r="F8" s="192">
        <f t="shared" si="0"/>
        <v>133.91517627158106</v>
      </c>
      <c r="G8" s="193"/>
    </row>
    <row r="9" spans="1:7" ht="15" x14ac:dyDescent="0.2">
      <c r="A9" s="194">
        <v>3111</v>
      </c>
      <c r="B9" s="195" t="s">
        <v>75</v>
      </c>
      <c r="C9" s="196">
        <v>1021138.48</v>
      </c>
      <c r="D9" s="196"/>
      <c r="E9" s="196">
        <v>1354112.9</v>
      </c>
      <c r="F9" s="192">
        <f t="shared" si="0"/>
        <v>132.60815516422414</v>
      </c>
      <c r="G9" s="193"/>
    </row>
    <row r="10" spans="1:7" ht="15" x14ac:dyDescent="0.2">
      <c r="A10" s="194">
        <v>3113</v>
      </c>
      <c r="B10" s="195" t="s">
        <v>121</v>
      </c>
      <c r="C10" s="196">
        <v>26077.69</v>
      </c>
      <c r="D10" s="196"/>
      <c r="E10" s="196">
        <v>48268.480000000003</v>
      </c>
      <c r="F10" s="192">
        <f t="shared" si="0"/>
        <v>185.09492213459095</v>
      </c>
      <c r="G10" s="193"/>
    </row>
    <row r="11" spans="1:7" ht="15" x14ac:dyDescent="0.2">
      <c r="A11" s="194">
        <v>3114</v>
      </c>
      <c r="B11" s="195" t="s">
        <v>122</v>
      </c>
      <c r="C11" s="196">
        <v>0</v>
      </c>
      <c r="D11" s="196"/>
      <c r="E11" s="196">
        <v>0</v>
      </c>
      <c r="F11" s="192" t="e">
        <f t="shared" si="0"/>
        <v>#DIV/0!</v>
      </c>
      <c r="G11" s="193"/>
    </row>
    <row r="12" spans="1:7" ht="15" x14ac:dyDescent="0.2">
      <c r="A12" s="189">
        <v>312</v>
      </c>
      <c r="B12" s="190" t="s">
        <v>76</v>
      </c>
      <c r="C12" s="191">
        <v>63205.69</v>
      </c>
      <c r="D12" s="191"/>
      <c r="E12" s="191">
        <f>SUM(E13)</f>
        <v>69249.42</v>
      </c>
      <c r="F12" s="192">
        <f t="shared" si="0"/>
        <v>109.56200304118188</v>
      </c>
      <c r="G12" s="193"/>
    </row>
    <row r="13" spans="1:7" ht="15" x14ac:dyDescent="0.2">
      <c r="A13" s="194" t="s">
        <v>1</v>
      </c>
      <c r="B13" s="197" t="s">
        <v>76</v>
      </c>
      <c r="C13" s="196">
        <v>63205.69</v>
      </c>
      <c r="D13" s="196"/>
      <c r="E13" s="196">
        <v>69249.42</v>
      </c>
      <c r="F13" s="192">
        <f t="shared" si="0"/>
        <v>109.56200304118188</v>
      </c>
      <c r="G13" s="193"/>
    </row>
    <row r="14" spans="1:7" ht="15" x14ac:dyDescent="0.2">
      <c r="A14" s="189">
        <v>313</v>
      </c>
      <c r="B14" s="190" t="s">
        <v>77</v>
      </c>
      <c r="C14" s="191">
        <v>172790.62</v>
      </c>
      <c r="D14" s="191"/>
      <c r="E14" s="191">
        <f>E15+E16</f>
        <v>230727.86</v>
      </c>
      <c r="F14" s="192">
        <f t="shared" si="0"/>
        <v>133.53031547661556</v>
      </c>
      <c r="G14" s="193"/>
    </row>
    <row r="15" spans="1:7" ht="28.5" x14ac:dyDescent="0.2">
      <c r="A15" s="194">
        <v>3132</v>
      </c>
      <c r="B15" s="197" t="s">
        <v>78</v>
      </c>
      <c r="C15" s="196">
        <v>172790.62</v>
      </c>
      <c r="D15" s="196"/>
      <c r="E15" s="196">
        <v>230727.86</v>
      </c>
      <c r="F15" s="192">
        <f t="shared" si="0"/>
        <v>133.53031547661556</v>
      </c>
      <c r="G15" s="193"/>
    </row>
    <row r="16" spans="1:7" ht="28.5" x14ac:dyDescent="0.2">
      <c r="A16" s="194">
        <v>3133</v>
      </c>
      <c r="B16" s="197" t="s">
        <v>79</v>
      </c>
      <c r="C16" s="196">
        <v>0</v>
      </c>
      <c r="D16" s="196"/>
      <c r="E16" s="196">
        <v>0</v>
      </c>
      <c r="F16" s="192" t="e">
        <f t="shared" si="0"/>
        <v>#DIV/0!</v>
      </c>
      <c r="G16" s="193"/>
    </row>
    <row r="17" spans="1:7" ht="15" x14ac:dyDescent="0.2">
      <c r="A17" s="189">
        <v>32</v>
      </c>
      <c r="B17" s="190" t="s">
        <v>80</v>
      </c>
      <c r="C17" s="191">
        <v>219688.02</v>
      </c>
      <c r="D17" s="191">
        <v>269680.15000000002</v>
      </c>
      <c r="E17" s="191">
        <f>SUM(E18,E23,E30,E40,E42)</f>
        <v>276557.51</v>
      </c>
      <c r="F17" s="192">
        <f t="shared" si="0"/>
        <v>125.88647756031486</v>
      </c>
      <c r="G17" s="193">
        <f>E17/D17*100</f>
        <v>102.5501914026672</v>
      </c>
    </row>
    <row r="18" spans="1:7" ht="15" x14ac:dyDescent="0.2">
      <c r="A18" s="189">
        <v>321</v>
      </c>
      <c r="B18" s="190" t="s">
        <v>81</v>
      </c>
      <c r="C18" s="191">
        <v>34954.660000000003</v>
      </c>
      <c r="D18" s="191"/>
      <c r="E18" s="191">
        <f>SUM(E19:E22)</f>
        <v>44546.03</v>
      </c>
      <c r="F18" s="192">
        <f t="shared" si="0"/>
        <v>127.43946014637247</v>
      </c>
      <c r="G18" s="193"/>
    </row>
    <row r="19" spans="1:7" ht="15" x14ac:dyDescent="0.2">
      <c r="A19" s="194" t="s">
        <v>5</v>
      </c>
      <c r="B19" s="197" t="s">
        <v>82</v>
      </c>
      <c r="C19" s="196">
        <v>18194.93</v>
      </c>
      <c r="D19" s="196"/>
      <c r="E19" s="196">
        <v>18612.740000000002</v>
      </c>
      <c r="F19" s="192">
        <f t="shared" si="0"/>
        <v>102.29629902395887</v>
      </c>
      <c r="G19" s="193"/>
    </row>
    <row r="20" spans="1:7" ht="28.5" x14ac:dyDescent="0.2">
      <c r="A20" s="194" t="s">
        <v>4</v>
      </c>
      <c r="B20" s="197" t="s">
        <v>83</v>
      </c>
      <c r="C20" s="196">
        <v>16636.330000000002</v>
      </c>
      <c r="D20" s="196"/>
      <c r="E20" s="196">
        <v>25662.79</v>
      </c>
      <c r="F20" s="192">
        <f t="shared" si="0"/>
        <v>154.25751953706134</v>
      </c>
      <c r="G20" s="193"/>
    </row>
    <row r="21" spans="1:7" ht="15" x14ac:dyDescent="0.2">
      <c r="A21" s="194">
        <v>3213</v>
      </c>
      <c r="B21" s="197" t="s">
        <v>84</v>
      </c>
      <c r="C21" s="196">
        <v>123.4</v>
      </c>
      <c r="D21" s="196"/>
      <c r="E21" s="196">
        <v>180</v>
      </c>
      <c r="F21" s="192">
        <f t="shared" si="0"/>
        <v>145.86709886547811</v>
      </c>
      <c r="G21" s="198"/>
    </row>
    <row r="22" spans="1:7" ht="15" x14ac:dyDescent="0.2">
      <c r="A22" s="194">
        <v>3214</v>
      </c>
      <c r="B22" s="197" t="s">
        <v>197</v>
      </c>
      <c r="C22" s="196">
        <v>0</v>
      </c>
      <c r="D22" s="196"/>
      <c r="E22" s="196">
        <v>90.5</v>
      </c>
      <c r="F22" s="192" t="e">
        <f t="shared" si="0"/>
        <v>#DIV/0!</v>
      </c>
      <c r="G22" s="198"/>
    </row>
    <row r="23" spans="1:7" ht="15" x14ac:dyDescent="0.2">
      <c r="A23" s="189">
        <v>322</v>
      </c>
      <c r="B23" s="190" t="s">
        <v>85</v>
      </c>
      <c r="C23" s="191">
        <v>82329.409999999989</v>
      </c>
      <c r="D23" s="191"/>
      <c r="E23" s="191">
        <f>SUM(E24:E29)</f>
        <v>81733.26999999999</v>
      </c>
      <c r="F23" s="192">
        <f t="shared" si="0"/>
        <v>99.275908815573928</v>
      </c>
      <c r="G23" s="193"/>
    </row>
    <row r="24" spans="1:7" ht="15" x14ac:dyDescent="0.2">
      <c r="A24" s="194" t="s">
        <v>42</v>
      </c>
      <c r="B24" s="197" t="s">
        <v>86</v>
      </c>
      <c r="C24" s="196">
        <v>32416.37</v>
      </c>
      <c r="D24" s="196"/>
      <c r="E24" s="196">
        <v>39427.74</v>
      </c>
      <c r="F24" s="192">
        <f t="shared" si="0"/>
        <v>121.62910282675081</v>
      </c>
      <c r="G24" s="193"/>
    </row>
    <row r="25" spans="1:7" ht="15" x14ac:dyDescent="0.2">
      <c r="A25" s="194">
        <v>3222</v>
      </c>
      <c r="B25" s="197" t="s">
        <v>87</v>
      </c>
      <c r="C25" s="196">
        <v>0</v>
      </c>
      <c r="D25" s="196"/>
      <c r="E25" s="196">
        <v>0</v>
      </c>
      <c r="F25" s="192" t="e">
        <f t="shared" si="0"/>
        <v>#DIV/0!</v>
      </c>
      <c r="G25" s="193"/>
    </row>
    <row r="26" spans="1:7" ht="15" x14ac:dyDescent="0.2">
      <c r="A26" s="194" t="s">
        <v>39</v>
      </c>
      <c r="B26" s="197" t="s">
        <v>88</v>
      </c>
      <c r="C26" s="196">
        <v>46409.77</v>
      </c>
      <c r="D26" s="196"/>
      <c r="E26" s="196">
        <v>39342.78</v>
      </c>
      <c r="F26" s="192">
        <f t="shared" si="0"/>
        <v>84.77262438490861</v>
      </c>
      <c r="G26" s="193"/>
    </row>
    <row r="27" spans="1:7" ht="28.5" x14ac:dyDescent="0.2">
      <c r="A27" s="194" t="s">
        <v>44</v>
      </c>
      <c r="B27" s="197" t="s">
        <v>89</v>
      </c>
      <c r="C27" s="196">
        <v>344.76</v>
      </c>
      <c r="D27" s="196"/>
      <c r="E27" s="196">
        <v>1957.76</v>
      </c>
      <c r="F27" s="192">
        <f t="shared" si="0"/>
        <v>567.8617008933752</v>
      </c>
      <c r="G27" s="193"/>
    </row>
    <row r="28" spans="1:7" ht="15" x14ac:dyDescent="0.2">
      <c r="A28" s="194">
        <v>3225</v>
      </c>
      <c r="B28" s="197" t="s">
        <v>90</v>
      </c>
      <c r="C28" s="196">
        <v>2657.68</v>
      </c>
      <c r="D28" s="196"/>
      <c r="E28" s="196">
        <v>0</v>
      </c>
      <c r="F28" s="192">
        <f t="shared" si="0"/>
        <v>0</v>
      </c>
      <c r="G28" s="193"/>
    </row>
    <row r="29" spans="1:7" ht="15" x14ac:dyDescent="0.2">
      <c r="A29" s="194">
        <v>3227</v>
      </c>
      <c r="B29" s="197" t="s">
        <v>91</v>
      </c>
      <c r="C29" s="196">
        <v>500.83</v>
      </c>
      <c r="D29" s="196"/>
      <c r="E29" s="196">
        <v>1004.99</v>
      </c>
      <c r="F29" s="192">
        <f t="shared" si="0"/>
        <v>200.6648962721882</v>
      </c>
      <c r="G29" s="193"/>
    </row>
    <row r="30" spans="1:7" ht="15" x14ac:dyDescent="0.2">
      <c r="A30" s="189">
        <v>323</v>
      </c>
      <c r="B30" s="190" t="s">
        <v>92</v>
      </c>
      <c r="C30" s="191">
        <v>94049.539999999979</v>
      </c>
      <c r="D30" s="191"/>
      <c r="E30" s="191">
        <f>SUM(E31:E39)</f>
        <v>135760.59</v>
      </c>
      <c r="F30" s="192">
        <f t="shared" si="0"/>
        <v>144.35008400891704</v>
      </c>
      <c r="G30" s="193"/>
    </row>
    <row r="31" spans="1:7" ht="15" x14ac:dyDescent="0.2">
      <c r="A31" s="194" t="s">
        <v>48</v>
      </c>
      <c r="B31" s="197" t="s">
        <v>93</v>
      </c>
      <c r="C31" s="196">
        <v>2734.11</v>
      </c>
      <c r="D31" s="196"/>
      <c r="E31" s="196">
        <v>3030.02</v>
      </c>
      <c r="F31" s="192">
        <f t="shared" si="0"/>
        <v>110.82290032222551</v>
      </c>
      <c r="G31" s="193"/>
    </row>
    <row r="32" spans="1:7" ht="15" x14ac:dyDescent="0.2">
      <c r="A32" s="194" t="s">
        <v>17</v>
      </c>
      <c r="B32" s="197" t="s">
        <v>94</v>
      </c>
      <c r="C32" s="196">
        <v>11884.35</v>
      </c>
      <c r="D32" s="196"/>
      <c r="E32" s="196">
        <v>12447.35</v>
      </c>
      <c r="F32" s="192">
        <f t="shared" si="0"/>
        <v>104.73732261335284</v>
      </c>
      <c r="G32" s="193"/>
    </row>
    <row r="33" spans="1:7" ht="15" x14ac:dyDescent="0.2">
      <c r="A33" s="194">
        <v>3233</v>
      </c>
      <c r="B33" s="197" t="s">
        <v>129</v>
      </c>
      <c r="C33" s="196">
        <v>368.14</v>
      </c>
      <c r="D33" s="196"/>
      <c r="E33" s="196">
        <v>127.44</v>
      </c>
      <c r="F33" s="192">
        <f t="shared" si="0"/>
        <v>34.617265170858914</v>
      </c>
      <c r="G33" s="193"/>
    </row>
    <row r="34" spans="1:7" ht="15" x14ac:dyDescent="0.2">
      <c r="A34" s="194" t="s">
        <v>37</v>
      </c>
      <c r="B34" s="197" t="s">
        <v>95</v>
      </c>
      <c r="C34" s="196">
        <v>5310.77</v>
      </c>
      <c r="D34" s="196"/>
      <c r="E34" s="196">
        <v>3804.42</v>
      </c>
      <c r="F34" s="192">
        <f t="shared" si="0"/>
        <v>71.635939797807097</v>
      </c>
      <c r="G34" s="198"/>
    </row>
    <row r="35" spans="1:7" ht="15" x14ac:dyDescent="0.2">
      <c r="A35" s="194">
        <v>3235</v>
      </c>
      <c r="B35" s="197" t="s">
        <v>96</v>
      </c>
      <c r="C35" s="196">
        <v>11835.53</v>
      </c>
      <c r="D35" s="196"/>
      <c r="E35" s="196">
        <v>8794.18</v>
      </c>
      <c r="F35" s="192">
        <f t="shared" si="0"/>
        <v>74.303220895050742</v>
      </c>
      <c r="G35" s="198"/>
    </row>
    <row r="36" spans="1:7" ht="15" x14ac:dyDescent="0.2">
      <c r="A36" s="194">
        <v>3236</v>
      </c>
      <c r="B36" s="197" t="s">
        <v>97</v>
      </c>
      <c r="C36" s="196">
        <v>4393.21</v>
      </c>
      <c r="D36" s="196"/>
      <c r="E36" s="196">
        <v>135</v>
      </c>
      <c r="F36" s="192">
        <f t="shared" si="0"/>
        <v>3.0729238984705942</v>
      </c>
      <c r="G36" s="198"/>
    </row>
    <row r="37" spans="1:7" ht="15" x14ac:dyDescent="0.2">
      <c r="A37" s="194">
        <v>3237</v>
      </c>
      <c r="B37" s="197" t="s">
        <v>98</v>
      </c>
      <c r="C37" s="196">
        <v>50217.63</v>
      </c>
      <c r="D37" s="196"/>
      <c r="E37" s="196">
        <v>99053.4</v>
      </c>
      <c r="F37" s="192">
        <f t="shared" si="0"/>
        <v>197.24825723555654</v>
      </c>
      <c r="G37" s="198"/>
    </row>
    <row r="38" spans="1:7" ht="15" x14ac:dyDescent="0.2">
      <c r="A38" s="194" t="s">
        <v>23</v>
      </c>
      <c r="B38" s="197" t="s">
        <v>99</v>
      </c>
      <c r="C38" s="196">
        <v>1517.4</v>
      </c>
      <c r="D38" s="196"/>
      <c r="E38" s="196">
        <v>1187.3499999999999</v>
      </c>
      <c r="F38" s="192">
        <f t="shared" ref="F38:F75" si="1">E38/C38*100</f>
        <v>78.248978515882413</v>
      </c>
      <c r="G38" s="198"/>
    </row>
    <row r="39" spans="1:7" ht="15" x14ac:dyDescent="0.2">
      <c r="A39" s="194" t="s">
        <v>15</v>
      </c>
      <c r="B39" s="197" t="s">
        <v>100</v>
      </c>
      <c r="C39" s="196">
        <v>5788.4</v>
      </c>
      <c r="D39" s="196"/>
      <c r="E39" s="196">
        <v>7181.43</v>
      </c>
      <c r="F39" s="192">
        <f t="shared" si="1"/>
        <v>124.06589040149265</v>
      </c>
      <c r="G39" s="198"/>
    </row>
    <row r="40" spans="1:7" ht="30" x14ac:dyDescent="0.2">
      <c r="A40" s="189">
        <v>324</v>
      </c>
      <c r="B40" s="190" t="s">
        <v>101</v>
      </c>
      <c r="C40" s="191">
        <v>0</v>
      </c>
      <c r="D40" s="191"/>
      <c r="E40" s="191">
        <f>SUM(E41)</f>
        <v>817.06</v>
      </c>
      <c r="F40" s="192" t="e">
        <f t="shared" si="1"/>
        <v>#DIV/0!</v>
      </c>
      <c r="G40" s="193"/>
    </row>
    <row r="41" spans="1:7" ht="28.5" x14ac:dyDescent="0.2">
      <c r="A41" s="194">
        <v>3241</v>
      </c>
      <c r="B41" s="197" t="s">
        <v>101</v>
      </c>
      <c r="C41" s="196">
        <v>0</v>
      </c>
      <c r="D41" s="196"/>
      <c r="E41" s="196">
        <v>817.06</v>
      </c>
      <c r="F41" s="192" t="e">
        <f t="shared" si="1"/>
        <v>#DIV/0!</v>
      </c>
      <c r="G41" s="193"/>
    </row>
    <row r="42" spans="1:7" ht="15" x14ac:dyDescent="0.2">
      <c r="A42" s="189">
        <v>329</v>
      </c>
      <c r="B42" s="190" t="s">
        <v>102</v>
      </c>
      <c r="C42" s="191">
        <v>8354.41</v>
      </c>
      <c r="D42" s="191"/>
      <c r="E42" s="191">
        <f>SUM(E43:E47)</f>
        <v>13700.56</v>
      </c>
      <c r="F42" s="192">
        <f t="shared" si="1"/>
        <v>163.99195155612426</v>
      </c>
      <c r="G42" s="193"/>
    </row>
    <row r="43" spans="1:7" ht="15" x14ac:dyDescent="0.2">
      <c r="A43" s="194">
        <v>3292</v>
      </c>
      <c r="B43" s="197" t="s">
        <v>103</v>
      </c>
      <c r="C43" s="196">
        <v>2150.29</v>
      </c>
      <c r="D43" s="196"/>
      <c r="E43" s="196">
        <v>2215.39</v>
      </c>
      <c r="F43" s="192">
        <f t="shared" si="1"/>
        <v>103.02749861646568</v>
      </c>
      <c r="G43" s="198"/>
    </row>
    <row r="44" spans="1:7" ht="15" x14ac:dyDescent="0.2">
      <c r="A44" s="194" t="s">
        <v>120</v>
      </c>
      <c r="B44" s="197" t="s">
        <v>104</v>
      </c>
      <c r="C44" s="196">
        <v>2426.9899999999998</v>
      </c>
      <c r="D44" s="196"/>
      <c r="E44" s="196">
        <v>3977.65</v>
      </c>
      <c r="F44" s="192">
        <f t="shared" si="1"/>
        <v>163.89231105196149</v>
      </c>
      <c r="G44" s="198"/>
    </row>
    <row r="45" spans="1:7" ht="15" x14ac:dyDescent="0.2">
      <c r="A45" s="194">
        <v>3294</v>
      </c>
      <c r="B45" s="197" t="s">
        <v>105</v>
      </c>
      <c r="C45" s="196">
        <v>55</v>
      </c>
      <c r="D45" s="196"/>
      <c r="E45" s="196">
        <v>2495.5700000000002</v>
      </c>
      <c r="F45" s="192">
        <f t="shared" si="1"/>
        <v>4537.4000000000005</v>
      </c>
      <c r="G45" s="198"/>
    </row>
    <row r="46" spans="1:7" ht="15" x14ac:dyDescent="0.2">
      <c r="A46" s="194">
        <v>3295</v>
      </c>
      <c r="B46" s="197" t="s">
        <v>106</v>
      </c>
      <c r="C46" s="196">
        <v>3722.13</v>
      </c>
      <c r="D46" s="196"/>
      <c r="E46" s="196">
        <v>4277.9799999999996</v>
      </c>
      <c r="F46" s="192">
        <f t="shared" si="1"/>
        <v>114.93365358007377</v>
      </c>
      <c r="G46" s="198"/>
    </row>
    <row r="47" spans="1:7" ht="15" x14ac:dyDescent="0.2">
      <c r="A47" s="194">
        <v>3296</v>
      </c>
      <c r="B47" s="197" t="s">
        <v>281</v>
      </c>
      <c r="C47" s="196">
        <v>0</v>
      </c>
      <c r="D47" s="196"/>
      <c r="E47" s="196">
        <v>733.97</v>
      </c>
      <c r="F47" s="192" t="e">
        <f t="shared" si="1"/>
        <v>#DIV/0!</v>
      </c>
      <c r="G47" s="198"/>
    </row>
    <row r="48" spans="1:7" ht="15" x14ac:dyDescent="0.2">
      <c r="A48" s="189">
        <v>34</v>
      </c>
      <c r="B48" s="190" t="s">
        <v>107</v>
      </c>
      <c r="C48" s="191">
        <v>1153</v>
      </c>
      <c r="D48" s="191">
        <v>1150</v>
      </c>
      <c r="E48" s="191">
        <f>SUM(E49)</f>
        <v>1486.98</v>
      </c>
      <c r="F48" s="192">
        <f t="shared" si="1"/>
        <v>128.96617519514311</v>
      </c>
      <c r="G48" s="193">
        <f>E48/D48*100</f>
        <v>129.30260869565217</v>
      </c>
    </row>
    <row r="49" spans="1:7" ht="15" x14ac:dyDescent="0.2">
      <c r="A49" s="189">
        <v>343</v>
      </c>
      <c r="B49" s="190" t="s">
        <v>108</v>
      </c>
      <c r="C49" s="191">
        <v>1153</v>
      </c>
      <c r="D49" s="191"/>
      <c r="E49" s="191">
        <f>SUM(E50,E52)</f>
        <v>1486.98</v>
      </c>
      <c r="F49" s="192">
        <f t="shared" si="1"/>
        <v>128.96617519514311</v>
      </c>
      <c r="G49" s="193"/>
    </row>
    <row r="50" spans="1:7" ht="15" x14ac:dyDescent="0.2">
      <c r="A50" s="194" t="s">
        <v>28</v>
      </c>
      <c r="B50" s="197" t="s">
        <v>109</v>
      </c>
      <c r="C50" s="196">
        <v>1153</v>
      </c>
      <c r="D50" s="196"/>
      <c r="E50" s="196">
        <v>1470.67</v>
      </c>
      <c r="F50" s="192">
        <f t="shared" si="1"/>
        <v>127.55160450997398</v>
      </c>
      <c r="G50" s="193"/>
    </row>
    <row r="51" spans="1:7" ht="15" x14ac:dyDescent="0.2">
      <c r="A51" s="194">
        <v>3432</v>
      </c>
      <c r="B51" s="197" t="s">
        <v>282</v>
      </c>
      <c r="C51" s="196">
        <v>0</v>
      </c>
      <c r="D51" s="196"/>
      <c r="E51" s="196">
        <v>0</v>
      </c>
      <c r="F51" s="192" t="e">
        <f t="shared" si="1"/>
        <v>#DIV/0!</v>
      </c>
      <c r="G51" s="193"/>
    </row>
    <row r="52" spans="1:7" ht="15" x14ac:dyDescent="0.2">
      <c r="A52" s="194">
        <v>3433</v>
      </c>
      <c r="B52" s="197" t="s">
        <v>195</v>
      </c>
      <c r="C52" s="196">
        <v>0</v>
      </c>
      <c r="D52" s="196"/>
      <c r="E52" s="196">
        <v>16.309999999999999</v>
      </c>
      <c r="F52" s="192" t="e">
        <f t="shared" si="1"/>
        <v>#DIV/0!</v>
      </c>
      <c r="G52" s="193"/>
    </row>
    <row r="53" spans="1:7" ht="30" x14ac:dyDescent="0.2">
      <c r="A53" s="189">
        <v>36</v>
      </c>
      <c r="B53" s="190" t="s">
        <v>123</v>
      </c>
      <c r="C53" s="191">
        <v>26.55</v>
      </c>
      <c r="D53" s="191">
        <f>D54+D56</f>
        <v>0</v>
      </c>
      <c r="E53" s="191">
        <f>E54+E56</f>
        <v>150</v>
      </c>
      <c r="F53" s="192">
        <f>E53/C53*100</f>
        <v>564.97175141242928</v>
      </c>
      <c r="G53" s="193" t="e">
        <f>E53/D53*100</f>
        <v>#DIV/0!</v>
      </c>
    </row>
    <row r="54" spans="1:7" ht="30" x14ac:dyDescent="0.2">
      <c r="A54" s="189">
        <v>366</v>
      </c>
      <c r="B54" s="190" t="s">
        <v>123</v>
      </c>
      <c r="C54" s="191">
        <v>0</v>
      </c>
      <c r="D54" s="191">
        <v>0</v>
      </c>
      <c r="E54" s="191">
        <f>E55</f>
        <v>60</v>
      </c>
      <c r="F54" s="192">
        <v>0</v>
      </c>
      <c r="G54" s="193"/>
    </row>
    <row r="55" spans="1:7" ht="28.5" x14ac:dyDescent="0.2">
      <c r="A55" s="194">
        <v>3661</v>
      </c>
      <c r="B55" s="197" t="s">
        <v>123</v>
      </c>
      <c r="C55" s="196">
        <v>0</v>
      </c>
      <c r="D55" s="196"/>
      <c r="E55" s="196">
        <v>60</v>
      </c>
      <c r="F55" s="192">
        <v>0</v>
      </c>
      <c r="G55" s="198"/>
    </row>
    <row r="56" spans="1:7" ht="30" x14ac:dyDescent="0.2">
      <c r="A56" s="189">
        <v>369</v>
      </c>
      <c r="B56" s="190" t="s">
        <v>124</v>
      </c>
      <c r="C56" s="191">
        <v>26.55</v>
      </c>
      <c r="D56" s="191">
        <f>D57</f>
        <v>0</v>
      </c>
      <c r="E56" s="191">
        <f>E57</f>
        <v>90</v>
      </c>
      <c r="F56" s="192">
        <v>0</v>
      </c>
      <c r="G56" s="193"/>
    </row>
    <row r="57" spans="1:7" ht="28.5" x14ac:dyDescent="0.2">
      <c r="A57" s="194">
        <v>3691</v>
      </c>
      <c r="B57" s="197" t="s">
        <v>124</v>
      </c>
      <c r="C57" s="196">
        <v>26.55</v>
      </c>
      <c r="D57" s="196"/>
      <c r="E57" s="196">
        <v>90</v>
      </c>
      <c r="F57" s="192">
        <f t="shared" ref="F57" si="2">E57/C57*100</f>
        <v>338.9830508474576</v>
      </c>
      <c r="G57" s="198"/>
    </row>
    <row r="58" spans="1:7" ht="15" x14ac:dyDescent="0.2">
      <c r="A58" s="189">
        <v>38</v>
      </c>
      <c r="B58" s="190" t="s">
        <v>278</v>
      </c>
      <c r="C58" s="191">
        <v>0</v>
      </c>
      <c r="D58" s="191">
        <v>1191.33</v>
      </c>
      <c r="E58" s="191">
        <f t="shared" ref="E58:E59" si="3">SUM(E59)</f>
        <v>0</v>
      </c>
      <c r="F58" s="192">
        <v>0</v>
      </c>
      <c r="G58" s="193">
        <v>0</v>
      </c>
    </row>
    <row r="59" spans="1:7" ht="15" x14ac:dyDescent="0.2">
      <c r="A59" s="189">
        <v>381</v>
      </c>
      <c r="B59" s="190" t="s">
        <v>279</v>
      </c>
      <c r="C59" s="191">
        <v>0</v>
      </c>
      <c r="D59" s="191">
        <v>0</v>
      </c>
      <c r="E59" s="191">
        <f t="shared" si="3"/>
        <v>0</v>
      </c>
      <c r="F59" s="192">
        <v>0</v>
      </c>
      <c r="G59" s="193"/>
    </row>
    <row r="60" spans="1:7" ht="15" x14ac:dyDescent="0.2">
      <c r="A60" s="194">
        <v>3812</v>
      </c>
      <c r="B60" s="197" t="s">
        <v>279</v>
      </c>
      <c r="C60" s="196">
        <v>0</v>
      </c>
      <c r="D60" s="196">
        <v>0</v>
      </c>
      <c r="E60" s="196">
        <v>0</v>
      </c>
      <c r="F60" s="192">
        <v>0</v>
      </c>
      <c r="G60" s="198"/>
    </row>
    <row r="61" spans="1:7" ht="30" x14ac:dyDescent="0.2">
      <c r="A61" s="184">
        <v>4</v>
      </c>
      <c r="B61" s="185" t="s">
        <v>126</v>
      </c>
      <c r="C61" s="186">
        <v>6976.32</v>
      </c>
      <c r="D61" s="186">
        <v>17021</v>
      </c>
      <c r="E61" s="186">
        <f>SUM(E62,E65)</f>
        <v>5361.53</v>
      </c>
      <c r="F61" s="187">
        <f t="shared" si="1"/>
        <v>76.853269345442868</v>
      </c>
      <c r="G61" s="188">
        <f>E61/D61*100</f>
        <v>31.499500616885022</v>
      </c>
    </row>
    <row r="62" spans="1:7" ht="30" x14ac:dyDescent="0.2">
      <c r="A62" s="189">
        <v>41</v>
      </c>
      <c r="B62" s="190" t="s">
        <v>145</v>
      </c>
      <c r="C62" s="191">
        <v>0</v>
      </c>
      <c r="D62" s="191">
        <f>SUM(D63)</f>
        <v>0</v>
      </c>
      <c r="E62" s="191">
        <f>SUM(E63)</f>
        <v>0</v>
      </c>
      <c r="F62" s="192" t="e">
        <f t="shared" si="1"/>
        <v>#DIV/0!</v>
      </c>
      <c r="G62" s="193" t="e">
        <f>E62/D62*100</f>
        <v>#DIV/0!</v>
      </c>
    </row>
    <row r="63" spans="1:7" ht="15" x14ac:dyDescent="0.2">
      <c r="A63" s="189">
        <v>412</v>
      </c>
      <c r="B63" s="190" t="s">
        <v>127</v>
      </c>
      <c r="C63" s="191">
        <v>0</v>
      </c>
      <c r="D63" s="191">
        <v>0</v>
      </c>
      <c r="E63" s="191">
        <f>E64</f>
        <v>0</v>
      </c>
      <c r="F63" s="192">
        <v>0</v>
      </c>
      <c r="G63" s="193"/>
    </row>
    <row r="64" spans="1:7" ht="15" x14ac:dyDescent="0.2">
      <c r="A64" s="194">
        <v>4121</v>
      </c>
      <c r="B64" s="197" t="s">
        <v>127</v>
      </c>
      <c r="C64" s="196">
        <v>0</v>
      </c>
      <c r="D64" s="196"/>
      <c r="E64" s="196">
        <v>0</v>
      </c>
      <c r="F64" s="192">
        <v>0</v>
      </c>
      <c r="G64" s="193"/>
    </row>
    <row r="65" spans="1:7" ht="30" x14ac:dyDescent="0.2">
      <c r="A65" s="189">
        <v>42</v>
      </c>
      <c r="B65" s="190" t="s">
        <v>110</v>
      </c>
      <c r="C65" s="191">
        <v>6976.32</v>
      </c>
      <c r="D65" s="191">
        <v>17021</v>
      </c>
      <c r="E65" s="191">
        <f>E66+E74</f>
        <v>5361.53</v>
      </c>
      <c r="F65" s="192">
        <f t="shared" si="1"/>
        <v>76.853269345442868</v>
      </c>
      <c r="G65" s="193">
        <f>E65/D65*100</f>
        <v>31.499500616885022</v>
      </c>
    </row>
    <row r="66" spans="1:7" ht="15" x14ac:dyDescent="0.2">
      <c r="A66" s="189">
        <v>422</v>
      </c>
      <c r="B66" s="190" t="s">
        <v>111</v>
      </c>
      <c r="C66" s="191">
        <v>5950.91</v>
      </c>
      <c r="D66" s="191"/>
      <c r="E66" s="191">
        <f>SUM(E67:E73)</f>
        <v>4285.29</v>
      </c>
      <c r="F66" s="192">
        <f t="shared" si="1"/>
        <v>72.01066727609728</v>
      </c>
      <c r="G66" s="193"/>
    </row>
    <row r="67" spans="1:7" ht="15" x14ac:dyDescent="0.2">
      <c r="A67" s="194" t="s">
        <v>21</v>
      </c>
      <c r="B67" s="197" t="s">
        <v>112</v>
      </c>
      <c r="C67" s="196">
        <v>0</v>
      </c>
      <c r="D67" s="196"/>
      <c r="E67" s="196">
        <v>100</v>
      </c>
      <c r="F67" s="192" t="e">
        <f t="shared" si="1"/>
        <v>#DIV/0!</v>
      </c>
      <c r="G67" s="198"/>
    </row>
    <row r="68" spans="1:7" ht="15" x14ac:dyDescent="0.2">
      <c r="A68" s="194">
        <v>4222</v>
      </c>
      <c r="B68" s="197" t="s">
        <v>113</v>
      </c>
      <c r="C68" s="196">
        <v>0</v>
      </c>
      <c r="D68" s="196"/>
      <c r="E68" s="196">
        <v>0</v>
      </c>
      <c r="F68" s="192" t="e">
        <f t="shared" si="1"/>
        <v>#DIV/0!</v>
      </c>
      <c r="G68" s="198"/>
    </row>
    <row r="69" spans="1:7" ht="15" x14ac:dyDescent="0.2">
      <c r="A69" s="194">
        <v>4223</v>
      </c>
      <c r="B69" s="197" t="s">
        <v>114</v>
      </c>
      <c r="C69" s="196">
        <v>0</v>
      </c>
      <c r="D69" s="196"/>
      <c r="E69" s="196">
        <v>0</v>
      </c>
      <c r="F69" s="192" t="e">
        <f t="shared" si="1"/>
        <v>#DIV/0!</v>
      </c>
      <c r="G69" s="198"/>
    </row>
    <row r="70" spans="1:7" ht="15" x14ac:dyDescent="0.2">
      <c r="A70" s="194">
        <v>4224</v>
      </c>
      <c r="B70" s="197" t="s">
        <v>115</v>
      </c>
      <c r="C70" s="196">
        <v>5950.91</v>
      </c>
      <c r="D70" s="196"/>
      <c r="E70" s="196">
        <v>4185.29</v>
      </c>
      <c r="F70" s="192">
        <f t="shared" si="1"/>
        <v>70.330252011877178</v>
      </c>
      <c r="G70" s="198"/>
    </row>
    <row r="71" spans="1:7" ht="15" x14ac:dyDescent="0.2">
      <c r="A71" s="194">
        <v>4225</v>
      </c>
      <c r="B71" s="197" t="s">
        <v>125</v>
      </c>
      <c r="C71" s="196">
        <v>0</v>
      </c>
      <c r="D71" s="196"/>
      <c r="E71" s="196">
        <v>0</v>
      </c>
      <c r="F71" s="192" t="e">
        <f t="shared" si="1"/>
        <v>#DIV/0!</v>
      </c>
      <c r="G71" s="198"/>
    </row>
    <row r="72" spans="1:7" ht="15" x14ac:dyDescent="0.2">
      <c r="A72" s="194">
        <v>4226</v>
      </c>
      <c r="B72" s="197" t="s">
        <v>116</v>
      </c>
      <c r="C72" s="196">
        <v>0</v>
      </c>
      <c r="D72" s="196"/>
      <c r="E72" s="196">
        <v>0</v>
      </c>
      <c r="F72" s="192" t="e">
        <f t="shared" si="1"/>
        <v>#DIV/0!</v>
      </c>
      <c r="G72" s="198"/>
    </row>
    <row r="73" spans="1:7" ht="15" x14ac:dyDescent="0.2">
      <c r="A73" s="194">
        <v>4227</v>
      </c>
      <c r="B73" s="197" t="s">
        <v>117</v>
      </c>
      <c r="C73" s="196">
        <v>0</v>
      </c>
      <c r="D73" s="196"/>
      <c r="E73" s="196">
        <v>0</v>
      </c>
      <c r="F73" s="192" t="e">
        <f t="shared" si="1"/>
        <v>#DIV/0!</v>
      </c>
      <c r="G73" s="198"/>
    </row>
    <row r="74" spans="1:7" ht="30" x14ac:dyDescent="0.2">
      <c r="A74" s="189">
        <v>424</v>
      </c>
      <c r="B74" s="190" t="s">
        <v>128</v>
      </c>
      <c r="C74" s="191">
        <v>1025.4100000000001</v>
      </c>
      <c r="D74" s="191"/>
      <c r="E74" s="191">
        <f>E75</f>
        <v>1076.24</v>
      </c>
      <c r="F74" s="192">
        <f t="shared" si="1"/>
        <v>104.95704157361445</v>
      </c>
      <c r="G74" s="193"/>
    </row>
    <row r="75" spans="1:7" ht="15" x14ac:dyDescent="0.2">
      <c r="A75" s="194">
        <v>4241</v>
      </c>
      <c r="B75" s="197" t="s">
        <v>118</v>
      </c>
      <c r="C75" s="199">
        <v>1025.4100000000001</v>
      </c>
      <c r="D75" s="196"/>
      <c r="E75" s="196">
        <v>1076.24</v>
      </c>
      <c r="F75" s="192">
        <f t="shared" si="1"/>
        <v>104.95704157361445</v>
      </c>
      <c r="G75" s="193"/>
    </row>
    <row r="76" spans="1:7" s="29" customFormat="1" ht="30" x14ac:dyDescent="0.2">
      <c r="A76" s="142">
        <v>5</v>
      </c>
      <c r="B76" s="143" t="s">
        <v>192</v>
      </c>
      <c r="C76" s="200">
        <v>0</v>
      </c>
      <c r="D76" s="186">
        <f t="shared" ref="D76:E77" si="4">D77</f>
        <v>0</v>
      </c>
      <c r="E76" s="186">
        <f t="shared" si="4"/>
        <v>0</v>
      </c>
      <c r="F76" s="187" t="e">
        <f t="shared" ref="F76:F79" si="5">E76/C76*100</f>
        <v>#DIV/0!</v>
      </c>
      <c r="G76" s="188" t="e">
        <f>E76/D76*100</f>
        <v>#DIV/0!</v>
      </c>
    </row>
    <row r="77" spans="1:7" s="29" customFormat="1" ht="30" x14ac:dyDescent="0.2">
      <c r="A77" s="84">
        <v>54</v>
      </c>
      <c r="B77" s="85" t="s">
        <v>193</v>
      </c>
      <c r="C77" s="201">
        <v>0</v>
      </c>
      <c r="D77" s="191">
        <f t="shared" si="4"/>
        <v>0</v>
      </c>
      <c r="E77" s="191">
        <f t="shared" si="4"/>
        <v>0</v>
      </c>
      <c r="F77" s="192" t="e">
        <f t="shared" si="5"/>
        <v>#DIV/0!</v>
      </c>
      <c r="G77" s="193" t="e">
        <f>E77/D77*100</f>
        <v>#DIV/0!</v>
      </c>
    </row>
    <row r="78" spans="1:7" ht="28.5" x14ac:dyDescent="0.2">
      <c r="A78" s="86">
        <v>544</v>
      </c>
      <c r="B78" s="87" t="s">
        <v>194</v>
      </c>
      <c r="C78" s="199">
        <v>0</v>
      </c>
      <c r="D78" s="196"/>
      <c r="E78" s="196">
        <v>0</v>
      </c>
      <c r="F78" s="192"/>
      <c r="G78" s="193"/>
    </row>
    <row r="79" spans="1:7" ht="19.5" customHeight="1" x14ac:dyDescent="0.2">
      <c r="A79" s="240" t="s">
        <v>119</v>
      </c>
      <c r="B79" s="241"/>
      <c r="C79" s="186">
        <v>1511056.37</v>
      </c>
      <c r="D79" s="186">
        <f>SUM(D61,D6,D76)</f>
        <v>1936225.02</v>
      </c>
      <c r="E79" s="186">
        <f>SUM(E61,E6,E76)</f>
        <v>1985914.6799999997</v>
      </c>
      <c r="F79" s="187">
        <f t="shared" si="5"/>
        <v>131.42558540023225</v>
      </c>
      <c r="G79" s="188">
        <f>E79/D79*100</f>
        <v>102.56631638816441</v>
      </c>
    </row>
    <row r="80" spans="1:7" x14ac:dyDescent="0.2">
      <c r="A80" s="53"/>
      <c r="B80" s="44"/>
      <c r="C80" s="45"/>
      <c r="D80" s="45"/>
      <c r="E80" s="45"/>
      <c r="F80" s="49"/>
      <c r="G80" s="46"/>
    </row>
    <row r="81" spans="1:7" ht="12" customHeight="1" x14ac:dyDescent="0.25">
      <c r="A81" s="243" t="s">
        <v>477</v>
      </c>
      <c r="B81" s="243"/>
      <c r="C81" s="150"/>
      <c r="D81" s="150"/>
      <c r="E81" s="125"/>
      <c r="F81" s="125"/>
      <c r="G81" s="150"/>
    </row>
    <row r="82" spans="1:7" ht="12" customHeight="1" x14ac:dyDescent="0.2">
      <c r="A82" s="244"/>
      <c r="B82" s="244"/>
      <c r="C82" s="150"/>
      <c r="D82" s="150"/>
      <c r="E82" s="231"/>
      <c r="F82" s="232"/>
      <c r="G82" s="150"/>
    </row>
    <row r="83" spans="1:7" ht="12" customHeight="1" x14ac:dyDescent="0.2">
      <c r="A83" s="234" t="s">
        <v>478</v>
      </c>
      <c r="B83" s="234"/>
      <c r="C83" s="150"/>
      <c r="D83" s="150"/>
      <c r="E83" s="242" t="s">
        <v>401</v>
      </c>
      <c r="F83" s="242"/>
      <c r="G83" s="150"/>
    </row>
    <row r="84" spans="1:7" ht="19.5" customHeight="1" x14ac:dyDescent="0.2">
      <c r="A84" s="234" t="s">
        <v>479</v>
      </c>
      <c r="B84" s="234"/>
      <c r="C84" s="150"/>
      <c r="D84" s="150"/>
      <c r="E84" s="242" t="s">
        <v>400</v>
      </c>
      <c r="F84" s="242"/>
      <c r="G84" s="150"/>
    </row>
    <row r="85" spans="1:7" ht="19.5" customHeight="1" x14ac:dyDescent="0.2">
      <c r="A85" s="234"/>
      <c r="B85" s="234"/>
      <c r="C85" s="235"/>
      <c r="D85" s="235"/>
      <c r="E85" s="235"/>
      <c r="F85" s="235"/>
      <c r="G85" s="150"/>
    </row>
    <row r="86" spans="1:7" ht="19.5" customHeight="1" x14ac:dyDescent="0.2">
      <c r="A86" s="52"/>
      <c r="B86" s="68"/>
      <c r="C86" s="67"/>
      <c r="D86" s="43"/>
      <c r="E86" s="43"/>
      <c r="F86" s="36"/>
      <c r="G86" s="36"/>
    </row>
    <row r="87" spans="1:7" x14ac:dyDescent="0.2">
      <c r="A87" s="69"/>
      <c r="B87" s="70"/>
      <c r="C87" s="71"/>
      <c r="D87" s="71"/>
      <c r="E87" s="71"/>
      <c r="F87" s="72"/>
      <c r="G87" s="73"/>
    </row>
    <row r="88" spans="1:7" x14ac:dyDescent="0.2">
      <c r="A88" s="69"/>
      <c r="B88" s="70"/>
      <c r="C88" s="71"/>
      <c r="D88" s="71"/>
      <c r="E88" s="71"/>
      <c r="F88" s="72"/>
      <c r="G88" s="73"/>
    </row>
    <row r="89" spans="1:7" x14ac:dyDescent="0.2">
      <c r="A89" s="69"/>
      <c r="B89" s="70"/>
      <c r="C89" s="71"/>
      <c r="D89" s="123"/>
      <c r="E89" s="71"/>
      <c r="F89" s="72"/>
      <c r="G89" s="73"/>
    </row>
  </sheetData>
  <mergeCells count="6">
    <mergeCell ref="A82:B82"/>
    <mergeCell ref="E83:F83"/>
    <mergeCell ref="E84:F84"/>
    <mergeCell ref="A3:G3"/>
    <mergeCell ref="A5:B5"/>
    <mergeCell ref="A81:B81"/>
  </mergeCells>
  <pageMargins left="0.25" right="0.25" top="0.75" bottom="0.75" header="0.3" footer="0.3"/>
  <pageSetup paperSize="9" scale="5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view="pageBreakPreview" zoomScale="89" zoomScaleNormal="89" zoomScaleSheetLayoutView="89" workbookViewId="0">
      <selection activeCell="A55" sqref="A55:G59"/>
    </sheetView>
  </sheetViews>
  <sheetFormatPr defaultRowHeight="30" customHeight="1" x14ac:dyDescent="0.2"/>
  <cols>
    <col min="1" max="1" width="9.28515625" style="54" customWidth="1"/>
    <col min="2" max="2" width="42.28515625" style="20" customWidth="1"/>
    <col min="3" max="5" width="15.42578125" style="39" customWidth="1"/>
    <col min="6" max="7" width="14.28515625" style="23" customWidth="1"/>
    <col min="8" max="10" width="16.5703125" style="20" customWidth="1"/>
    <col min="11" max="14" width="15.140625" style="20" customWidth="1"/>
    <col min="15" max="15" width="16.7109375" style="20" hidden="1" customWidth="1"/>
    <col min="16" max="16" width="16.42578125" style="20" hidden="1" customWidth="1"/>
    <col min="17" max="17" width="12.5703125" style="20" hidden="1" customWidth="1"/>
    <col min="18" max="18" width="15.140625" style="20" customWidth="1"/>
    <col min="19" max="16384" width="9.140625" style="20"/>
  </cols>
  <sheetData>
    <row r="1" spans="1:9" ht="30" customHeight="1" x14ac:dyDescent="0.2">
      <c r="A1" s="4" t="s">
        <v>280</v>
      </c>
    </row>
    <row r="2" spans="1:9" ht="30" customHeight="1" x14ac:dyDescent="0.2">
      <c r="A2" s="4" t="s">
        <v>471</v>
      </c>
    </row>
    <row r="3" spans="1:9" ht="30" customHeight="1" x14ac:dyDescent="0.2">
      <c r="A3" s="281" t="s">
        <v>403</v>
      </c>
      <c r="B3" s="281"/>
      <c r="C3" s="281"/>
      <c r="D3" s="281"/>
      <c r="E3" s="281"/>
      <c r="F3" s="281"/>
      <c r="G3" s="281"/>
      <c r="H3" s="55"/>
      <c r="I3" s="55"/>
    </row>
    <row r="4" spans="1:9" s="27" customFormat="1" ht="42" customHeight="1" x14ac:dyDescent="0.2">
      <c r="A4" s="51" t="s">
        <v>58</v>
      </c>
      <c r="B4" s="24" t="s">
        <v>59</v>
      </c>
      <c r="C4" s="25" t="s">
        <v>419</v>
      </c>
      <c r="D4" s="26" t="s">
        <v>402</v>
      </c>
      <c r="E4" s="26" t="s">
        <v>404</v>
      </c>
      <c r="F4" s="5" t="s">
        <v>60</v>
      </c>
      <c r="G4" s="5" t="s">
        <v>60</v>
      </c>
    </row>
    <row r="5" spans="1:9" s="28" customFormat="1" ht="30" customHeight="1" x14ac:dyDescent="0.2">
      <c r="A5" s="283">
        <v>1</v>
      </c>
      <c r="B5" s="284"/>
      <c r="C5" s="146">
        <v>2</v>
      </c>
      <c r="D5" s="147">
        <v>3</v>
      </c>
      <c r="E5" s="147">
        <v>4</v>
      </c>
      <c r="F5" s="148" t="s">
        <v>439</v>
      </c>
      <c r="G5" s="149" t="s">
        <v>440</v>
      </c>
    </row>
    <row r="6" spans="1:9" ht="30" customHeight="1" x14ac:dyDescent="0.2">
      <c r="A6" s="202">
        <v>6</v>
      </c>
      <c r="B6" s="203" t="s">
        <v>191</v>
      </c>
      <c r="C6" s="204">
        <v>1505834.33</v>
      </c>
      <c r="D6" s="204">
        <f>SUM(D7,D17,D22,D25,D30,D34)</f>
        <v>1923800.85</v>
      </c>
      <c r="E6" s="204">
        <f>SUM(E7,E17,E22,E25,E30,E34)</f>
        <v>1992200.7600000002</v>
      </c>
      <c r="F6" s="205">
        <f t="shared" ref="F6:F51" si="0">E6/C6*100</f>
        <v>132.29880075851372</v>
      </c>
      <c r="G6" s="205">
        <f>E6/D6*100</f>
        <v>103.55545689669489</v>
      </c>
    </row>
    <row r="7" spans="1:9" ht="30" customHeight="1" x14ac:dyDescent="0.2">
      <c r="A7" s="206">
        <v>63</v>
      </c>
      <c r="B7" s="207" t="s">
        <v>68</v>
      </c>
      <c r="C7" s="208">
        <v>1305046.57</v>
      </c>
      <c r="D7" s="208">
        <v>1691335.13</v>
      </c>
      <c r="E7" s="208">
        <f>SUM(E8,E10,E13,E15)</f>
        <v>1753247.28</v>
      </c>
      <c r="F7" s="209">
        <f t="shared" si="0"/>
        <v>134.34365641066739</v>
      </c>
      <c r="G7" s="209">
        <f>E7/D7*100</f>
        <v>103.6605489297677</v>
      </c>
    </row>
    <row r="8" spans="1:9" s="29" customFormat="1" ht="30" customHeight="1" x14ac:dyDescent="0.2">
      <c r="A8" s="206">
        <v>634</v>
      </c>
      <c r="B8" s="207" t="s">
        <v>69</v>
      </c>
      <c r="C8" s="208">
        <v>0</v>
      </c>
      <c r="D8" s="208">
        <v>0</v>
      </c>
      <c r="E8" s="208">
        <f>E9</f>
        <v>0</v>
      </c>
      <c r="F8" s="209" t="e">
        <f t="shared" si="0"/>
        <v>#DIV/0!</v>
      </c>
      <c r="G8" s="209" t="e">
        <f>E8/D8*100</f>
        <v>#DIV/0!</v>
      </c>
    </row>
    <row r="9" spans="1:9" ht="30" customHeight="1" x14ac:dyDescent="0.2">
      <c r="A9" s="210">
        <v>6341</v>
      </c>
      <c r="B9" s="211" t="s">
        <v>142</v>
      </c>
      <c r="C9" s="212">
        <v>0</v>
      </c>
      <c r="D9" s="212"/>
      <c r="E9" s="212">
        <v>0</v>
      </c>
      <c r="F9" s="209" t="e">
        <f t="shared" si="0"/>
        <v>#DIV/0!</v>
      </c>
      <c r="G9" s="213"/>
    </row>
    <row r="10" spans="1:9" s="29" customFormat="1" ht="30" customHeight="1" x14ac:dyDescent="0.2">
      <c r="A10" s="206">
        <v>636</v>
      </c>
      <c r="B10" s="207" t="s">
        <v>70</v>
      </c>
      <c r="C10" s="208">
        <v>1298162.42</v>
      </c>
      <c r="D10" s="208"/>
      <c r="E10" s="208">
        <f>SUM(E11:E12)</f>
        <v>1750527.48</v>
      </c>
      <c r="F10" s="209">
        <f t="shared" si="0"/>
        <v>134.84656873675328</v>
      </c>
      <c r="G10" s="209" t="e">
        <f>E10/D10*100</f>
        <v>#DIV/0!</v>
      </c>
    </row>
    <row r="11" spans="1:9" ht="30" customHeight="1" x14ac:dyDescent="0.2">
      <c r="A11" s="210">
        <v>6361</v>
      </c>
      <c r="B11" s="211" t="s">
        <v>130</v>
      </c>
      <c r="C11" s="212">
        <v>1297564.42</v>
      </c>
      <c r="D11" s="212"/>
      <c r="E11" s="212">
        <v>1749927.48</v>
      </c>
      <c r="F11" s="209">
        <f t="shared" si="0"/>
        <v>134.86247411130464</v>
      </c>
      <c r="G11" s="209"/>
    </row>
    <row r="12" spans="1:9" ht="30" customHeight="1" x14ac:dyDescent="0.2">
      <c r="A12" s="210">
        <v>6362</v>
      </c>
      <c r="B12" s="211" t="s">
        <v>131</v>
      </c>
      <c r="C12" s="212">
        <v>598</v>
      </c>
      <c r="D12" s="212"/>
      <c r="E12" s="212">
        <v>600</v>
      </c>
      <c r="F12" s="209">
        <f t="shared" si="0"/>
        <v>100.33444816053512</v>
      </c>
      <c r="G12" s="209"/>
    </row>
    <row r="13" spans="1:9" s="29" customFormat="1" ht="30" customHeight="1" x14ac:dyDescent="0.2">
      <c r="A13" s="206">
        <v>638</v>
      </c>
      <c r="B13" s="207" t="s">
        <v>132</v>
      </c>
      <c r="C13" s="208">
        <v>6857.6</v>
      </c>
      <c r="D13" s="208"/>
      <c r="E13" s="208">
        <f>E14</f>
        <v>2719.8</v>
      </c>
      <c r="F13" s="209">
        <f t="shared" si="0"/>
        <v>39.661105926271581</v>
      </c>
      <c r="G13" s="209" t="e">
        <f t="shared" ref="G13:G18" si="1">E13/D13*100</f>
        <v>#DIV/0!</v>
      </c>
    </row>
    <row r="14" spans="1:9" ht="30" customHeight="1" x14ac:dyDescent="0.2">
      <c r="A14" s="210">
        <v>6381</v>
      </c>
      <c r="B14" s="211" t="s">
        <v>133</v>
      </c>
      <c r="C14" s="212">
        <v>6857.6</v>
      </c>
      <c r="D14" s="212"/>
      <c r="E14" s="212">
        <v>2719.8</v>
      </c>
      <c r="F14" s="209">
        <f t="shared" si="0"/>
        <v>39.661105926271581</v>
      </c>
      <c r="G14" s="209" t="e">
        <f t="shared" si="1"/>
        <v>#DIV/0!</v>
      </c>
    </row>
    <row r="15" spans="1:9" ht="30" customHeight="1" x14ac:dyDescent="0.2">
      <c r="A15" s="206">
        <v>639</v>
      </c>
      <c r="B15" s="207" t="s">
        <v>276</v>
      </c>
      <c r="C15" s="208">
        <v>26.55</v>
      </c>
      <c r="D15" s="208"/>
      <c r="E15" s="208">
        <f>E16</f>
        <v>0</v>
      </c>
      <c r="F15" s="209">
        <f t="shared" si="0"/>
        <v>0</v>
      </c>
      <c r="G15" s="209" t="e">
        <f t="shared" si="1"/>
        <v>#DIV/0!</v>
      </c>
    </row>
    <row r="16" spans="1:9" ht="30" customHeight="1" x14ac:dyDescent="0.2">
      <c r="A16" s="210">
        <v>6391</v>
      </c>
      <c r="B16" s="211" t="s">
        <v>277</v>
      </c>
      <c r="C16" s="212">
        <v>26.55</v>
      </c>
      <c r="D16" s="212"/>
      <c r="E16" s="212">
        <v>0</v>
      </c>
      <c r="F16" s="209">
        <f t="shared" si="0"/>
        <v>0</v>
      </c>
      <c r="G16" s="209" t="e">
        <f t="shared" si="1"/>
        <v>#DIV/0!</v>
      </c>
    </row>
    <row r="17" spans="1:16" ht="30" customHeight="1" x14ac:dyDescent="0.2">
      <c r="A17" s="206">
        <v>64</v>
      </c>
      <c r="B17" s="207" t="s">
        <v>135</v>
      </c>
      <c r="C17" s="208">
        <v>1.74</v>
      </c>
      <c r="D17" s="208">
        <v>0</v>
      </c>
      <c r="E17" s="208">
        <f>SUM(E18,E20)</f>
        <v>2.41</v>
      </c>
      <c r="F17" s="209">
        <f t="shared" si="0"/>
        <v>138.5057471264368</v>
      </c>
      <c r="G17" s="209" t="e">
        <f t="shared" si="1"/>
        <v>#DIV/0!</v>
      </c>
    </row>
    <row r="18" spans="1:16" s="29" customFormat="1" ht="30" customHeight="1" x14ac:dyDescent="0.2">
      <c r="A18" s="206">
        <v>641</v>
      </c>
      <c r="B18" s="207" t="s">
        <v>136</v>
      </c>
      <c r="C18" s="208">
        <v>1.74</v>
      </c>
      <c r="D18" s="208"/>
      <c r="E18" s="208">
        <f>E19</f>
        <v>2.41</v>
      </c>
      <c r="F18" s="209">
        <f t="shared" si="0"/>
        <v>138.5057471264368</v>
      </c>
      <c r="G18" s="209" t="e">
        <f t="shared" si="1"/>
        <v>#DIV/0!</v>
      </c>
    </row>
    <row r="19" spans="1:16" ht="30" customHeight="1" x14ac:dyDescent="0.2">
      <c r="A19" s="210">
        <v>6413</v>
      </c>
      <c r="B19" s="211" t="s">
        <v>143</v>
      </c>
      <c r="C19" s="212">
        <v>1.74</v>
      </c>
      <c r="D19" s="212"/>
      <c r="E19" s="212">
        <v>2.41</v>
      </c>
      <c r="F19" s="209">
        <f t="shared" si="0"/>
        <v>138.5057471264368</v>
      </c>
      <c r="G19" s="213"/>
    </row>
    <row r="20" spans="1:16" s="29" customFormat="1" ht="30" customHeight="1" x14ac:dyDescent="0.2">
      <c r="A20" s="206">
        <v>642</v>
      </c>
      <c r="B20" s="207" t="s">
        <v>137</v>
      </c>
      <c r="C20" s="208">
        <v>0</v>
      </c>
      <c r="D20" s="208"/>
      <c r="E20" s="208">
        <f>E21</f>
        <v>0</v>
      </c>
      <c r="F20" s="209" t="e">
        <f t="shared" si="0"/>
        <v>#DIV/0!</v>
      </c>
      <c r="G20" s="209" t="e">
        <f>E20/D20*100</f>
        <v>#DIV/0!</v>
      </c>
    </row>
    <row r="21" spans="1:16" ht="30" customHeight="1" x14ac:dyDescent="0.2">
      <c r="A21" s="210">
        <v>6422</v>
      </c>
      <c r="B21" s="211" t="s">
        <v>144</v>
      </c>
      <c r="C21" s="212">
        <v>0</v>
      </c>
      <c r="D21" s="212"/>
      <c r="E21" s="212">
        <v>0</v>
      </c>
      <c r="F21" s="209" t="e">
        <f t="shared" si="0"/>
        <v>#DIV/0!</v>
      </c>
      <c r="G21" s="213"/>
    </row>
    <row r="22" spans="1:16" s="29" customFormat="1" ht="30" customHeight="1" x14ac:dyDescent="0.2">
      <c r="A22" s="206">
        <v>65</v>
      </c>
      <c r="B22" s="207" t="s">
        <v>138</v>
      </c>
      <c r="C22" s="208">
        <v>19666.8</v>
      </c>
      <c r="D22" s="208">
        <v>18611.87</v>
      </c>
      <c r="E22" s="208">
        <f t="shared" ref="E22:E23" si="2">E23</f>
        <v>23271</v>
      </c>
      <c r="F22" s="209">
        <f t="shared" si="0"/>
        <v>118.32631643175301</v>
      </c>
      <c r="G22" s="209">
        <f t="shared" ref="G22:G36" si="3">E22/D22*100</f>
        <v>125.03311059017715</v>
      </c>
    </row>
    <row r="23" spans="1:16" s="32" customFormat="1" ht="30" customHeight="1" x14ac:dyDescent="0.2">
      <c r="A23" s="206">
        <v>652</v>
      </c>
      <c r="B23" s="207" t="s">
        <v>66</v>
      </c>
      <c r="C23" s="208">
        <v>19666.8</v>
      </c>
      <c r="D23" s="208"/>
      <c r="E23" s="208">
        <f t="shared" si="2"/>
        <v>23271</v>
      </c>
      <c r="F23" s="209">
        <f t="shared" si="0"/>
        <v>118.32631643175301</v>
      </c>
      <c r="G23" s="209" t="e">
        <f t="shared" si="3"/>
        <v>#DIV/0!</v>
      </c>
      <c r="H23" s="30"/>
      <c r="I23" s="30"/>
      <c r="J23" s="30"/>
      <c r="K23" s="30"/>
      <c r="L23" s="30"/>
      <c r="M23" s="31"/>
      <c r="N23" s="31"/>
      <c r="O23" s="31"/>
      <c r="P23" s="31"/>
    </row>
    <row r="24" spans="1:16" s="29" customFormat="1" ht="30" customHeight="1" x14ac:dyDescent="0.2">
      <c r="A24" s="210">
        <v>6526</v>
      </c>
      <c r="B24" s="211" t="s">
        <v>67</v>
      </c>
      <c r="C24" s="212">
        <v>19666.8</v>
      </c>
      <c r="D24" s="212"/>
      <c r="E24" s="212">
        <v>23271</v>
      </c>
      <c r="F24" s="209">
        <f t="shared" si="0"/>
        <v>118.32631643175301</v>
      </c>
      <c r="G24" s="209"/>
      <c r="H24" s="33"/>
      <c r="I24" s="33"/>
      <c r="J24" s="33"/>
      <c r="K24" s="33"/>
      <c r="L24" s="33"/>
      <c r="M24" s="33"/>
      <c r="N24" s="33"/>
      <c r="O24" s="34"/>
      <c r="P24" s="34"/>
    </row>
    <row r="25" spans="1:16" ht="30" customHeight="1" x14ac:dyDescent="0.2">
      <c r="A25" s="206">
        <v>66</v>
      </c>
      <c r="B25" s="207" t="s">
        <v>64</v>
      </c>
      <c r="C25" s="208">
        <v>30984.2</v>
      </c>
      <c r="D25" s="208">
        <v>28272.85</v>
      </c>
      <c r="E25" s="208">
        <f>SUM(E26,E28)</f>
        <v>40973.85</v>
      </c>
      <c r="F25" s="209">
        <f t="shared" si="0"/>
        <v>132.24110998508917</v>
      </c>
      <c r="G25" s="209">
        <f t="shared" si="3"/>
        <v>144.92295612221619</v>
      </c>
    </row>
    <row r="26" spans="1:16" s="29" customFormat="1" ht="30" customHeight="1" x14ac:dyDescent="0.2">
      <c r="A26" s="206">
        <v>661</v>
      </c>
      <c r="B26" s="207" t="s">
        <v>140</v>
      </c>
      <c r="C26" s="208">
        <v>29178.2</v>
      </c>
      <c r="D26" s="208"/>
      <c r="E26" s="208">
        <f>E27</f>
        <v>39193.85</v>
      </c>
      <c r="F26" s="209">
        <f t="shared" si="0"/>
        <v>134.32579802729435</v>
      </c>
      <c r="G26" s="209" t="e">
        <f t="shared" si="3"/>
        <v>#DIV/0!</v>
      </c>
    </row>
    <row r="27" spans="1:16" ht="30" customHeight="1" x14ac:dyDescent="0.2">
      <c r="A27" s="210">
        <v>6615</v>
      </c>
      <c r="B27" s="211" t="s">
        <v>139</v>
      </c>
      <c r="C27" s="212">
        <v>29178.2</v>
      </c>
      <c r="D27" s="212"/>
      <c r="E27" s="212">
        <v>39193.85</v>
      </c>
      <c r="F27" s="209">
        <f t="shared" si="0"/>
        <v>134.32579802729435</v>
      </c>
      <c r="G27" s="209"/>
    </row>
    <row r="28" spans="1:16" s="29" customFormat="1" ht="30" customHeight="1" x14ac:dyDescent="0.2">
      <c r="A28" s="206">
        <v>663</v>
      </c>
      <c r="B28" s="207" t="s">
        <v>65</v>
      </c>
      <c r="C28" s="208">
        <v>1806</v>
      </c>
      <c r="D28" s="208"/>
      <c r="E28" s="208">
        <f>E29</f>
        <v>1780</v>
      </c>
      <c r="F28" s="209">
        <f t="shared" si="0"/>
        <v>98.560354374307863</v>
      </c>
      <c r="G28" s="209" t="e">
        <f t="shared" si="3"/>
        <v>#DIV/0!</v>
      </c>
    </row>
    <row r="29" spans="1:16" ht="30" customHeight="1" x14ac:dyDescent="0.2">
      <c r="A29" s="210">
        <v>6631</v>
      </c>
      <c r="B29" s="211" t="s">
        <v>141</v>
      </c>
      <c r="C29" s="212">
        <v>1806</v>
      </c>
      <c r="D29" s="212"/>
      <c r="E29" s="212">
        <v>1780</v>
      </c>
      <c r="F29" s="209">
        <f t="shared" si="0"/>
        <v>98.560354374307863</v>
      </c>
      <c r="G29" s="209"/>
    </row>
    <row r="30" spans="1:16" ht="30" customHeight="1" x14ac:dyDescent="0.2">
      <c r="A30" s="206">
        <v>67</v>
      </c>
      <c r="B30" s="207" t="s">
        <v>61</v>
      </c>
      <c r="C30" s="208">
        <v>150034.44999999998</v>
      </c>
      <c r="D30" s="208">
        <v>180771</v>
      </c>
      <c r="E30" s="208">
        <f>E31</f>
        <v>169983.6</v>
      </c>
      <c r="F30" s="209">
        <f t="shared" si="0"/>
        <v>113.29637959815231</v>
      </c>
      <c r="G30" s="209">
        <f t="shared" si="3"/>
        <v>94.032560532386285</v>
      </c>
    </row>
    <row r="31" spans="1:16" ht="30" customHeight="1" x14ac:dyDescent="0.2">
      <c r="A31" s="206">
        <v>671</v>
      </c>
      <c r="B31" s="207" t="s">
        <v>134</v>
      </c>
      <c r="C31" s="208">
        <v>150034.44999999998</v>
      </c>
      <c r="D31" s="208"/>
      <c r="E31" s="208">
        <f>SUM(E32:E33)</f>
        <v>169983.6</v>
      </c>
      <c r="F31" s="209">
        <f t="shared" si="0"/>
        <v>113.29637959815231</v>
      </c>
      <c r="G31" s="209" t="e">
        <f t="shared" si="3"/>
        <v>#DIV/0!</v>
      </c>
    </row>
    <row r="32" spans="1:16" ht="30" customHeight="1" x14ac:dyDescent="0.2">
      <c r="A32" s="210">
        <v>6711</v>
      </c>
      <c r="B32" s="211" t="s">
        <v>62</v>
      </c>
      <c r="C32" s="212">
        <v>147239.62</v>
      </c>
      <c r="D32" s="212"/>
      <c r="E32" s="212">
        <v>169983.6</v>
      </c>
      <c r="F32" s="209">
        <f t="shared" si="0"/>
        <v>115.44691571466974</v>
      </c>
      <c r="G32" s="209" t="e">
        <f t="shared" si="3"/>
        <v>#DIV/0!</v>
      </c>
    </row>
    <row r="33" spans="1:8" ht="37.5" customHeight="1" x14ac:dyDescent="0.2">
      <c r="A33" s="210">
        <v>6712</v>
      </c>
      <c r="B33" s="214" t="s">
        <v>63</v>
      </c>
      <c r="C33" s="212">
        <v>2794.83</v>
      </c>
      <c r="D33" s="212"/>
      <c r="E33" s="212">
        <v>0</v>
      </c>
      <c r="F33" s="209">
        <f t="shared" si="0"/>
        <v>0</v>
      </c>
      <c r="G33" s="209" t="e">
        <f t="shared" si="3"/>
        <v>#DIV/0!</v>
      </c>
      <c r="H33" s="35"/>
    </row>
    <row r="34" spans="1:8" ht="37.5" customHeight="1" x14ac:dyDescent="0.2">
      <c r="A34" s="215">
        <v>68</v>
      </c>
      <c r="B34" s="216" t="s">
        <v>196</v>
      </c>
      <c r="C34" s="217">
        <v>100.57</v>
      </c>
      <c r="D34" s="217">
        <v>4810</v>
      </c>
      <c r="E34" s="217">
        <f>E35</f>
        <v>4722.62</v>
      </c>
      <c r="F34" s="209">
        <f t="shared" si="0"/>
        <v>4695.8536342845782</v>
      </c>
      <c r="G34" s="209">
        <f t="shared" si="3"/>
        <v>98.183367983367987</v>
      </c>
      <c r="H34" s="35"/>
    </row>
    <row r="35" spans="1:8" ht="37.5" customHeight="1" x14ac:dyDescent="0.2">
      <c r="A35" s="215">
        <v>683</v>
      </c>
      <c r="B35" s="216" t="s">
        <v>196</v>
      </c>
      <c r="C35" s="217">
        <v>100.57</v>
      </c>
      <c r="D35" s="217">
        <v>0</v>
      </c>
      <c r="E35" s="217">
        <f>E36</f>
        <v>4722.62</v>
      </c>
      <c r="F35" s="209">
        <f t="shared" si="0"/>
        <v>4695.8536342845782</v>
      </c>
      <c r="G35" s="209" t="e">
        <f t="shared" si="3"/>
        <v>#DIV/0!</v>
      </c>
      <c r="H35" s="35"/>
    </row>
    <row r="36" spans="1:8" ht="37.5" customHeight="1" x14ac:dyDescent="0.2">
      <c r="A36" s="218">
        <v>6831</v>
      </c>
      <c r="B36" s="214" t="s">
        <v>196</v>
      </c>
      <c r="C36" s="219">
        <v>100.57</v>
      </c>
      <c r="D36" s="219"/>
      <c r="E36" s="219">
        <v>4722.62</v>
      </c>
      <c r="F36" s="209">
        <f t="shared" si="0"/>
        <v>4695.8536342845782</v>
      </c>
      <c r="G36" s="209" t="e">
        <f t="shared" si="3"/>
        <v>#DIV/0!</v>
      </c>
      <c r="H36" s="35"/>
    </row>
    <row r="37" spans="1:8" s="29" customFormat="1" ht="30" customHeight="1" x14ac:dyDescent="0.2">
      <c r="A37" s="144">
        <v>7</v>
      </c>
      <c r="B37" s="145" t="s">
        <v>177</v>
      </c>
      <c r="C37" s="220">
        <v>0</v>
      </c>
      <c r="D37" s="220">
        <v>0</v>
      </c>
      <c r="E37" s="220">
        <f>SUM(E38,E40)</f>
        <v>0</v>
      </c>
      <c r="F37" s="205" t="e">
        <f t="shared" si="0"/>
        <v>#DIV/0!</v>
      </c>
      <c r="G37" s="205" t="e">
        <f>E37/D37*100</f>
        <v>#DIV/0!</v>
      </c>
      <c r="H37" s="35"/>
    </row>
    <row r="38" spans="1:8" s="29" customFormat="1" ht="30" customHeight="1" x14ac:dyDescent="0.2">
      <c r="A38" s="112">
        <v>71</v>
      </c>
      <c r="B38" s="113" t="s">
        <v>178</v>
      </c>
      <c r="C38" s="217">
        <v>0</v>
      </c>
      <c r="D38" s="217">
        <f>D39</f>
        <v>0</v>
      </c>
      <c r="E38" s="217">
        <f>E39</f>
        <v>0</v>
      </c>
      <c r="F38" s="209" t="e">
        <f t="shared" si="0"/>
        <v>#DIV/0!</v>
      </c>
      <c r="G38" s="209" t="e">
        <f>E38/D38*100</f>
        <v>#DIV/0!</v>
      </c>
      <c r="H38" s="35"/>
    </row>
    <row r="39" spans="1:8" ht="30" customHeight="1" x14ac:dyDescent="0.2">
      <c r="A39" s="114">
        <v>711</v>
      </c>
      <c r="B39" s="115" t="s">
        <v>179</v>
      </c>
      <c r="C39" s="219">
        <v>0</v>
      </c>
      <c r="D39" s="212"/>
      <c r="E39" s="212">
        <v>0</v>
      </c>
      <c r="F39" s="209" t="e">
        <f t="shared" si="0"/>
        <v>#DIV/0!</v>
      </c>
      <c r="G39" s="209"/>
      <c r="H39" s="35"/>
    </row>
    <row r="40" spans="1:8" s="29" customFormat="1" ht="30" customHeight="1" x14ac:dyDescent="0.2">
      <c r="A40" s="112">
        <v>72</v>
      </c>
      <c r="B40" s="113" t="s">
        <v>180</v>
      </c>
      <c r="C40" s="217">
        <v>0</v>
      </c>
      <c r="D40" s="217">
        <f>SUM(D41:D43)</f>
        <v>0</v>
      </c>
      <c r="E40" s="217">
        <f>SUM(E41:E43)</f>
        <v>0</v>
      </c>
      <c r="F40" s="209" t="e">
        <f t="shared" si="0"/>
        <v>#DIV/0!</v>
      </c>
      <c r="G40" s="209" t="e">
        <f>E40/D40*100</f>
        <v>#DIV/0!</v>
      </c>
      <c r="H40" s="35"/>
    </row>
    <row r="41" spans="1:8" ht="30" customHeight="1" x14ac:dyDescent="0.2">
      <c r="A41" s="114">
        <v>721</v>
      </c>
      <c r="B41" s="115" t="s">
        <v>181</v>
      </c>
      <c r="C41" s="219">
        <v>0</v>
      </c>
      <c r="D41" s="212">
        <v>0</v>
      </c>
      <c r="E41" s="212">
        <v>0</v>
      </c>
      <c r="F41" s="209" t="e">
        <f t="shared" si="0"/>
        <v>#DIV/0!</v>
      </c>
      <c r="G41" s="209"/>
      <c r="H41" s="35"/>
    </row>
    <row r="42" spans="1:8" ht="30" customHeight="1" x14ac:dyDescent="0.2">
      <c r="A42" s="114">
        <v>722</v>
      </c>
      <c r="B42" s="115" t="s">
        <v>182</v>
      </c>
      <c r="C42" s="219">
        <v>0</v>
      </c>
      <c r="D42" s="212"/>
      <c r="E42" s="212">
        <v>0</v>
      </c>
      <c r="F42" s="209" t="e">
        <f t="shared" si="0"/>
        <v>#DIV/0!</v>
      </c>
      <c r="G42" s="209"/>
      <c r="H42" s="35"/>
    </row>
    <row r="43" spans="1:8" ht="30" customHeight="1" x14ac:dyDescent="0.2">
      <c r="A43" s="116">
        <v>723</v>
      </c>
      <c r="B43" s="117" t="s">
        <v>183</v>
      </c>
      <c r="C43" s="221">
        <v>0</v>
      </c>
      <c r="D43" s="222"/>
      <c r="E43" s="222">
        <v>0</v>
      </c>
      <c r="F43" s="209" t="e">
        <f t="shared" si="0"/>
        <v>#DIV/0!</v>
      </c>
      <c r="G43" s="209"/>
      <c r="H43" s="35"/>
    </row>
    <row r="44" spans="1:8" s="29" customFormat="1" ht="30" customHeight="1" x14ac:dyDescent="0.2">
      <c r="A44" s="118">
        <v>8</v>
      </c>
      <c r="B44" s="113" t="s">
        <v>184</v>
      </c>
      <c r="C44" s="208">
        <v>0</v>
      </c>
      <c r="D44" s="208">
        <f>SUM(D45,D47,D49)</f>
        <v>0</v>
      </c>
      <c r="E44" s="208">
        <f>SUM(E45,E47,E49)</f>
        <v>0</v>
      </c>
      <c r="F44" s="209" t="e">
        <f t="shared" si="0"/>
        <v>#DIV/0!</v>
      </c>
      <c r="G44" s="209" t="e">
        <f>E44/D44*100</f>
        <v>#DIV/0!</v>
      </c>
      <c r="H44" s="35"/>
    </row>
    <row r="45" spans="1:8" s="29" customFormat="1" ht="30" customHeight="1" x14ac:dyDescent="0.2">
      <c r="A45" s="118">
        <v>81</v>
      </c>
      <c r="B45" s="113" t="s">
        <v>185</v>
      </c>
      <c r="C45" s="208">
        <v>0</v>
      </c>
      <c r="D45" s="208">
        <f>SUM(D46:D46)</f>
        <v>0</v>
      </c>
      <c r="E45" s="208">
        <f>SUM(E46:E46)</f>
        <v>0</v>
      </c>
      <c r="F45" s="209" t="e">
        <f t="shared" si="0"/>
        <v>#DIV/0!</v>
      </c>
      <c r="G45" s="209" t="e">
        <f>E45/D45*100</f>
        <v>#DIV/0!</v>
      </c>
      <c r="H45" s="35"/>
    </row>
    <row r="46" spans="1:8" ht="30" customHeight="1" x14ac:dyDescent="0.2">
      <c r="A46" s="119">
        <v>818</v>
      </c>
      <c r="B46" s="115" t="s">
        <v>186</v>
      </c>
      <c r="C46" s="212">
        <v>0</v>
      </c>
      <c r="D46" s="212"/>
      <c r="E46" s="212">
        <v>0</v>
      </c>
      <c r="F46" s="209" t="e">
        <f t="shared" si="0"/>
        <v>#DIV/0!</v>
      </c>
      <c r="G46" s="209"/>
      <c r="H46" s="35"/>
    </row>
    <row r="47" spans="1:8" s="29" customFormat="1" ht="30" customHeight="1" x14ac:dyDescent="0.2">
      <c r="A47" s="118">
        <v>83</v>
      </c>
      <c r="B47" s="113" t="s">
        <v>187</v>
      </c>
      <c r="C47" s="208"/>
      <c r="D47" s="208">
        <f>D48</f>
        <v>0</v>
      </c>
      <c r="E47" s="208"/>
      <c r="F47" s="209" t="e">
        <f t="shared" si="0"/>
        <v>#DIV/0!</v>
      </c>
      <c r="G47" s="209" t="e">
        <f>E47/D47*100</f>
        <v>#DIV/0!</v>
      </c>
      <c r="H47" s="35"/>
    </row>
    <row r="48" spans="1:8" ht="30" customHeight="1" x14ac:dyDescent="0.2">
      <c r="A48" s="119">
        <v>832</v>
      </c>
      <c r="B48" s="115" t="s">
        <v>188</v>
      </c>
      <c r="C48" s="212">
        <v>0</v>
      </c>
      <c r="D48" s="212"/>
      <c r="E48" s="212">
        <v>0</v>
      </c>
      <c r="F48" s="209" t="e">
        <f t="shared" si="0"/>
        <v>#DIV/0!</v>
      </c>
      <c r="G48" s="209"/>
      <c r="H48" s="35"/>
    </row>
    <row r="49" spans="1:8" s="29" customFormat="1" ht="30" customHeight="1" x14ac:dyDescent="0.2">
      <c r="A49" s="118">
        <v>84</v>
      </c>
      <c r="B49" s="113" t="s">
        <v>189</v>
      </c>
      <c r="C49" s="208"/>
      <c r="D49" s="208">
        <f>SUM(D50:D50)</f>
        <v>0</v>
      </c>
      <c r="E49" s="208"/>
      <c r="F49" s="209" t="e">
        <f t="shared" si="0"/>
        <v>#DIV/0!</v>
      </c>
      <c r="G49" s="209" t="e">
        <f>E49/D49*100</f>
        <v>#DIV/0!</v>
      </c>
      <c r="H49" s="35"/>
    </row>
    <row r="50" spans="1:8" ht="30" customHeight="1" x14ac:dyDescent="0.2">
      <c r="A50" s="119">
        <v>844</v>
      </c>
      <c r="B50" s="115" t="s">
        <v>190</v>
      </c>
      <c r="C50" s="212">
        <v>0</v>
      </c>
      <c r="D50" s="212"/>
      <c r="E50" s="212">
        <v>0</v>
      </c>
      <c r="F50" s="209" t="e">
        <f t="shared" si="0"/>
        <v>#DIV/0!</v>
      </c>
      <c r="G50" s="209"/>
      <c r="H50" s="35"/>
    </row>
    <row r="51" spans="1:8" ht="30" customHeight="1" x14ac:dyDescent="0.2">
      <c r="A51" s="223" t="s">
        <v>71</v>
      </c>
      <c r="B51" s="224"/>
      <c r="C51" s="225">
        <v>1505834.33</v>
      </c>
      <c r="D51" s="225">
        <f>SUM(D6,D37,D44)</f>
        <v>1923800.85</v>
      </c>
      <c r="E51" s="225">
        <f>SUM(E6,E37,E44)</f>
        <v>1992200.7600000002</v>
      </c>
      <c r="F51" s="209">
        <f t="shared" si="0"/>
        <v>132.29880075851372</v>
      </c>
      <c r="G51" s="209">
        <f>E51/D51*100</f>
        <v>103.55545689669489</v>
      </c>
    </row>
    <row r="52" spans="1:8" ht="30" customHeight="1" x14ac:dyDescent="0.2">
      <c r="A52" s="226">
        <v>9</v>
      </c>
      <c r="B52" s="227" t="s">
        <v>442</v>
      </c>
      <c r="C52" s="228"/>
      <c r="D52" s="228"/>
      <c r="E52" s="228">
        <v>12424.17</v>
      </c>
      <c r="F52" s="229"/>
      <c r="G52" s="229"/>
    </row>
    <row r="53" spans="1:8" ht="30" customHeight="1" x14ac:dyDescent="0.2">
      <c r="A53" s="226"/>
      <c r="B53" s="227"/>
      <c r="C53" s="228"/>
      <c r="D53" s="228"/>
      <c r="E53" s="228">
        <f>D51+E52</f>
        <v>1936225.02</v>
      </c>
      <c r="F53" s="229"/>
      <c r="G53" s="229"/>
    </row>
    <row r="54" spans="1:8" s="40" customFormat="1" ht="20.25" customHeight="1" x14ac:dyDescent="0.2">
      <c r="A54" s="282"/>
      <c r="B54" s="282"/>
      <c r="C54" s="282"/>
      <c r="D54" s="282"/>
      <c r="E54" s="282"/>
      <c r="F54" s="282"/>
      <c r="G54" s="282"/>
    </row>
    <row r="55" spans="1:8" s="60" customFormat="1" ht="44.25" customHeight="1" x14ac:dyDescent="0.25">
      <c r="A55" s="243" t="s">
        <v>477</v>
      </c>
      <c r="B55" s="243"/>
      <c r="C55" s="150"/>
      <c r="D55" s="150"/>
      <c r="E55" s="125"/>
      <c r="F55" s="125"/>
      <c r="G55" s="150"/>
    </row>
    <row r="56" spans="1:8" s="40" customFormat="1" ht="12.75" x14ac:dyDescent="0.2">
      <c r="A56" s="244"/>
      <c r="B56" s="244"/>
      <c r="C56" s="150"/>
      <c r="D56" s="150"/>
      <c r="E56" s="231"/>
      <c r="F56" s="232"/>
      <c r="G56" s="150"/>
    </row>
    <row r="57" spans="1:8" s="40" customFormat="1" ht="20.25" customHeight="1" x14ac:dyDescent="0.2">
      <c r="A57" s="234" t="s">
        <v>478</v>
      </c>
      <c r="B57" s="234"/>
      <c r="C57" s="150"/>
      <c r="D57" s="150"/>
      <c r="E57" s="242" t="s">
        <v>401</v>
      </c>
      <c r="F57" s="242"/>
      <c r="G57" s="150"/>
    </row>
    <row r="58" spans="1:8" s="40" customFormat="1" ht="20.25" customHeight="1" x14ac:dyDescent="0.2">
      <c r="A58" s="234" t="s">
        <v>479</v>
      </c>
      <c r="B58" s="234"/>
      <c r="C58" s="150"/>
      <c r="D58" s="150"/>
      <c r="E58" s="242" t="s">
        <v>400</v>
      </c>
      <c r="F58" s="242"/>
      <c r="G58" s="150"/>
    </row>
    <row r="59" spans="1:8" s="40" customFormat="1" ht="20.25" customHeight="1" x14ac:dyDescent="0.2">
      <c r="A59" s="234"/>
      <c r="B59" s="234"/>
      <c r="C59" s="235"/>
      <c r="D59" s="235"/>
      <c r="E59" s="235"/>
      <c r="F59" s="235"/>
      <c r="G59" s="150"/>
    </row>
    <row r="60" spans="1:8" s="40" customFormat="1" ht="20.25" customHeight="1" x14ac:dyDescent="0.2">
      <c r="A60" s="52"/>
      <c r="B60" s="52"/>
      <c r="C60" s="67"/>
      <c r="D60" s="67"/>
      <c r="E60" s="67"/>
      <c r="F60" s="36"/>
      <c r="G60" s="36"/>
    </row>
    <row r="61" spans="1:8" s="40" customFormat="1" ht="20.25" customHeight="1" x14ac:dyDescent="0.2">
      <c r="A61" s="52"/>
      <c r="B61" s="52"/>
      <c r="C61" s="67"/>
      <c r="D61" s="67"/>
      <c r="E61" s="67"/>
      <c r="F61" s="36"/>
      <c r="G61" s="36"/>
    </row>
    <row r="62" spans="1:8" s="40" customFormat="1" ht="20.25" customHeight="1" x14ac:dyDescent="0.2">
      <c r="A62" s="52"/>
      <c r="B62" s="52"/>
      <c r="C62" s="67"/>
      <c r="D62" s="67"/>
      <c r="E62" s="67"/>
      <c r="F62" s="36"/>
      <c r="G62" s="36"/>
    </row>
    <row r="63" spans="1:8" s="40" customFormat="1" ht="20.25" customHeight="1" x14ac:dyDescent="0.2">
      <c r="A63" s="52"/>
      <c r="B63" s="52"/>
      <c r="C63" s="67"/>
      <c r="D63" s="67"/>
      <c r="E63" s="67"/>
      <c r="F63" s="36"/>
      <c r="G63" s="36"/>
    </row>
    <row r="64" spans="1:8" s="41" customFormat="1" ht="20.25" customHeight="1" x14ac:dyDescent="0.2">
      <c r="A64" s="52"/>
      <c r="B64" s="68"/>
      <c r="C64" s="43"/>
      <c r="D64" s="43"/>
      <c r="E64" s="43"/>
      <c r="F64" s="36"/>
      <c r="G64" s="36"/>
    </row>
    <row r="65" spans="1:7" s="41" customFormat="1" ht="12.75" x14ac:dyDescent="0.2">
      <c r="A65" s="42"/>
      <c r="B65" s="37"/>
      <c r="C65" s="47"/>
      <c r="D65" s="47"/>
      <c r="E65" s="47"/>
      <c r="F65" s="38"/>
      <c r="G65" s="38"/>
    </row>
  </sheetData>
  <mergeCells count="7">
    <mergeCell ref="E57:F57"/>
    <mergeCell ref="E58:F58"/>
    <mergeCell ref="A3:G3"/>
    <mergeCell ref="A56:B56"/>
    <mergeCell ref="A54:G54"/>
    <mergeCell ref="A5:B5"/>
    <mergeCell ref="A55:B55"/>
  </mergeCells>
  <pageMargins left="0.25" right="0.25" top="0.75" bottom="0.75" header="0.3" footer="0.3"/>
  <pageSetup paperSize="9" scale="62" fitToHeight="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activeCell="H18" sqref="H18:I22"/>
    </sheetView>
  </sheetViews>
  <sheetFormatPr defaultRowHeight="15" x14ac:dyDescent="0.25"/>
  <cols>
    <col min="1" max="1" width="7.42578125" style="125" bestFit="1" customWidth="1"/>
    <col min="2" max="2" width="8.42578125" style="125" bestFit="1" customWidth="1"/>
    <col min="3" max="3" width="8.42578125" style="125" customWidth="1"/>
    <col min="4" max="4" width="5.42578125" style="125" bestFit="1" customWidth="1"/>
    <col min="5" max="8" width="25.28515625" style="125" customWidth="1"/>
    <col min="9" max="10" width="15.7109375" style="125" customWidth="1"/>
    <col min="11" max="16384" width="9.140625" style="125"/>
  </cols>
  <sheetData>
    <row r="1" spans="1:10" x14ac:dyDescent="0.25">
      <c r="A1" s="4" t="s">
        <v>280</v>
      </c>
    </row>
    <row r="2" spans="1:10" ht="18" customHeight="1" x14ac:dyDescent="0.25">
      <c r="A2" s="4" t="s">
        <v>471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18" customHeight="1" x14ac:dyDescent="0.25">
      <c r="A3" s="277" t="s">
        <v>426</v>
      </c>
      <c r="B3" s="277"/>
      <c r="C3" s="277"/>
      <c r="D3" s="277"/>
      <c r="E3" s="277"/>
      <c r="F3" s="277"/>
      <c r="G3" s="277"/>
      <c r="H3" s="277"/>
      <c r="I3" s="277"/>
      <c r="J3" s="277"/>
    </row>
    <row r="4" spans="1:10" ht="15.75" customHeight="1" x14ac:dyDescent="0.25">
      <c r="A4" s="277" t="s">
        <v>427</v>
      </c>
      <c r="B4" s="277"/>
      <c r="C4" s="277"/>
      <c r="D4" s="277"/>
      <c r="E4" s="277"/>
      <c r="F4" s="277"/>
      <c r="G4" s="277"/>
      <c r="H4" s="277"/>
      <c r="I4" s="277"/>
      <c r="J4" s="277"/>
    </row>
    <row r="5" spans="1:10" ht="18" x14ac:dyDescent="0.25">
      <c r="A5" s="124"/>
      <c r="B5" s="124"/>
      <c r="C5" s="124"/>
      <c r="D5" s="124"/>
      <c r="E5" s="124"/>
      <c r="F5" s="124"/>
      <c r="G5" s="124"/>
      <c r="H5" s="126"/>
      <c r="I5" s="126"/>
      <c r="J5" s="126"/>
    </row>
    <row r="6" spans="1:10" ht="25.5" customHeight="1" x14ac:dyDescent="0.25">
      <c r="A6" s="285" t="s">
        <v>428</v>
      </c>
      <c r="B6" s="286"/>
      <c r="C6" s="286"/>
      <c r="D6" s="286"/>
      <c r="E6" s="287"/>
      <c r="F6" s="140" t="s">
        <v>429</v>
      </c>
      <c r="G6" s="141" t="s">
        <v>438</v>
      </c>
      <c r="H6" s="140" t="s">
        <v>430</v>
      </c>
      <c r="I6" s="140" t="s">
        <v>431</v>
      </c>
      <c r="J6" s="140" t="s">
        <v>432</v>
      </c>
    </row>
    <row r="7" spans="1:10" x14ac:dyDescent="0.25">
      <c r="A7" s="285">
        <v>1</v>
      </c>
      <c r="B7" s="286"/>
      <c r="C7" s="286"/>
      <c r="D7" s="286"/>
      <c r="E7" s="287"/>
      <c r="F7" s="140">
        <v>2</v>
      </c>
      <c r="G7" s="140">
        <v>3</v>
      </c>
      <c r="H7" s="140">
        <v>4</v>
      </c>
      <c r="I7" s="140" t="s">
        <v>439</v>
      </c>
      <c r="J7" s="140" t="s">
        <v>440</v>
      </c>
    </row>
    <row r="8" spans="1:10" ht="25.5" x14ac:dyDescent="0.25">
      <c r="A8" s="127">
        <v>8</v>
      </c>
      <c r="B8" s="127"/>
      <c r="C8" s="127"/>
      <c r="D8" s="127"/>
      <c r="E8" s="127" t="s">
        <v>184</v>
      </c>
      <c r="F8" s="128">
        <v>0</v>
      </c>
      <c r="G8" s="128">
        <v>0</v>
      </c>
      <c r="H8" s="128">
        <v>0</v>
      </c>
      <c r="I8" s="128">
        <v>0</v>
      </c>
      <c r="J8" s="128">
        <v>0</v>
      </c>
    </row>
    <row r="9" spans="1:10" x14ac:dyDescent="0.25">
      <c r="A9" s="127"/>
      <c r="B9" s="129">
        <v>84</v>
      </c>
      <c r="C9" s="129"/>
      <c r="D9" s="129"/>
      <c r="E9" s="129" t="s">
        <v>189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</row>
    <row r="10" spans="1:10" ht="51" x14ac:dyDescent="0.25">
      <c r="A10" s="130"/>
      <c r="B10" s="130"/>
      <c r="C10" s="130">
        <v>841</v>
      </c>
      <c r="D10" s="130"/>
      <c r="E10" s="131" t="s">
        <v>433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</row>
    <row r="11" spans="1:10" ht="25.5" x14ac:dyDescent="0.25">
      <c r="A11" s="130"/>
      <c r="B11" s="130"/>
      <c r="C11" s="130"/>
      <c r="D11" s="130">
        <v>8413</v>
      </c>
      <c r="E11" s="131" t="s">
        <v>434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</row>
    <row r="12" spans="1:10" ht="25.5" x14ac:dyDescent="0.25">
      <c r="A12" s="132">
        <v>5</v>
      </c>
      <c r="B12" s="133"/>
      <c r="C12" s="133"/>
      <c r="D12" s="133"/>
      <c r="E12" s="134" t="s">
        <v>192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</row>
    <row r="13" spans="1:10" ht="25.5" x14ac:dyDescent="0.25">
      <c r="A13" s="129"/>
      <c r="B13" s="129">
        <v>54</v>
      </c>
      <c r="C13" s="129"/>
      <c r="D13" s="129"/>
      <c r="E13" s="135" t="s">
        <v>435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</row>
    <row r="14" spans="1:10" ht="63.75" x14ac:dyDescent="0.25">
      <c r="A14" s="129"/>
      <c r="B14" s="129"/>
      <c r="C14" s="129">
        <v>541</v>
      </c>
      <c r="D14" s="131"/>
      <c r="E14" s="131" t="s">
        <v>436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</row>
    <row r="15" spans="1:10" ht="38.25" x14ac:dyDescent="0.25">
      <c r="A15" s="129"/>
      <c r="B15" s="129"/>
      <c r="C15" s="129"/>
      <c r="D15" s="131">
        <v>5413</v>
      </c>
      <c r="E15" s="131" t="s">
        <v>437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</row>
    <row r="17" spans="1:9" ht="15" customHeight="1" x14ac:dyDescent="0.25">
      <c r="A17" s="136"/>
      <c r="H17" s="288"/>
      <c r="I17" s="288"/>
    </row>
    <row r="18" spans="1:9" ht="15" customHeight="1" x14ac:dyDescent="0.25">
      <c r="A18" s="243" t="s">
        <v>477</v>
      </c>
      <c r="B18" s="243"/>
      <c r="C18" s="150"/>
      <c r="D18" s="150"/>
      <c r="G18" s="150"/>
    </row>
    <row r="19" spans="1:9" ht="15" customHeight="1" x14ac:dyDescent="0.25">
      <c r="A19" s="244"/>
      <c r="B19" s="244"/>
      <c r="C19" s="150"/>
      <c r="D19" s="150"/>
      <c r="G19" s="150"/>
      <c r="H19" s="231"/>
      <c r="I19" s="232"/>
    </row>
    <row r="20" spans="1:9" x14ac:dyDescent="0.25">
      <c r="A20" s="234" t="s">
        <v>478</v>
      </c>
      <c r="B20" s="234"/>
      <c r="C20" s="150"/>
      <c r="D20" s="150"/>
      <c r="G20" s="150"/>
      <c r="H20" s="242" t="s">
        <v>401</v>
      </c>
      <c r="I20" s="242"/>
    </row>
    <row r="21" spans="1:9" x14ac:dyDescent="0.25">
      <c r="A21" s="234" t="s">
        <v>479</v>
      </c>
      <c r="B21" s="234"/>
      <c r="C21" s="150"/>
      <c r="D21" s="150"/>
      <c r="G21" s="150"/>
      <c r="H21" s="242" t="s">
        <v>400</v>
      </c>
      <c r="I21" s="242"/>
    </row>
    <row r="22" spans="1:9" x14ac:dyDescent="0.25">
      <c r="A22" s="234"/>
      <c r="B22" s="234"/>
      <c r="C22" s="235"/>
      <c r="D22" s="235"/>
      <c r="G22" s="150"/>
      <c r="H22" s="235"/>
      <c r="I22" s="235"/>
    </row>
  </sheetData>
  <mergeCells count="9">
    <mergeCell ref="A19:B19"/>
    <mergeCell ref="H20:I20"/>
    <mergeCell ref="H21:I21"/>
    <mergeCell ref="A3:J3"/>
    <mergeCell ref="A4:J4"/>
    <mergeCell ref="A6:E6"/>
    <mergeCell ref="A7:E7"/>
    <mergeCell ref="H17:I17"/>
    <mergeCell ref="A18:B18"/>
  </mergeCells>
  <pageMargins left="0.7" right="0.7" top="0.75" bottom="0.75" header="0.3" footer="0.3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2"/>
  <sheetViews>
    <sheetView showGridLines="0" tabSelected="1" workbookViewId="0">
      <pane ySplit="2" topLeftCell="A75" activePane="bottomLeft" state="frozenSplit"/>
      <selection pane="bottomLeft" activeCell="A121" sqref="A121:XFD121"/>
    </sheetView>
  </sheetViews>
  <sheetFormatPr defaultRowHeight="12.75" x14ac:dyDescent="0.2"/>
  <cols>
    <col min="1" max="1" width="0.140625" style="92" customWidth="1"/>
    <col min="2" max="2" width="9.42578125" style="92" customWidth="1"/>
    <col min="3" max="3" width="40" style="92" customWidth="1"/>
    <col min="4" max="4" width="17.42578125" style="291" customWidth="1"/>
    <col min="5" max="5" width="17.42578125" style="292" customWidth="1"/>
    <col min="6" max="6" width="14.5703125" style="291" customWidth="1"/>
    <col min="7" max="9" width="9.140625" style="92"/>
    <col min="10" max="10" width="9.7109375" style="92" bestFit="1" customWidth="1"/>
    <col min="11" max="16384" width="9.140625" style="92"/>
  </cols>
  <sheetData>
    <row r="1" spans="1:18" x14ac:dyDescent="0.2">
      <c r="B1" s="4" t="s">
        <v>280</v>
      </c>
    </row>
    <row r="2" spans="1:18" x14ac:dyDescent="0.2">
      <c r="B2" s="4" t="s">
        <v>471</v>
      </c>
    </row>
    <row r="3" spans="1:18" ht="24.75" customHeight="1" x14ac:dyDescent="0.2">
      <c r="A3" s="76"/>
      <c r="B3" s="88"/>
      <c r="C3" s="89" t="s">
        <v>407</v>
      </c>
      <c r="D3" s="293"/>
      <c r="E3" s="294"/>
      <c r="F3" s="293"/>
      <c r="G3" s="75"/>
      <c r="H3" s="105"/>
      <c r="I3" s="105"/>
    </row>
    <row r="4" spans="1:18" ht="24.75" customHeight="1" x14ac:dyDescent="0.2">
      <c r="A4" s="74"/>
      <c r="B4" s="90"/>
      <c r="C4" s="91" t="s">
        <v>284</v>
      </c>
      <c r="D4" s="293"/>
      <c r="E4" s="294"/>
      <c r="G4" s="75"/>
      <c r="H4" s="107"/>
      <c r="I4" s="106"/>
    </row>
    <row r="5" spans="1:18" ht="43.5" customHeight="1" x14ac:dyDescent="0.2">
      <c r="A5" s="74"/>
      <c r="B5" s="93" t="s">
        <v>285</v>
      </c>
      <c r="C5" s="93" t="s">
        <v>153</v>
      </c>
      <c r="D5" s="295" t="s">
        <v>402</v>
      </c>
      <c r="E5" s="296" t="s">
        <v>408</v>
      </c>
      <c r="F5" s="297" t="s">
        <v>60</v>
      </c>
      <c r="G5" s="75"/>
      <c r="H5" s="107"/>
      <c r="I5" s="106"/>
    </row>
    <row r="6" spans="1:18" ht="31.5" customHeight="1" x14ac:dyDescent="0.2">
      <c r="A6" s="74"/>
      <c r="B6" s="94">
        <v>1</v>
      </c>
      <c r="C6" s="94">
        <v>2</v>
      </c>
      <c r="D6" s="95">
        <v>3</v>
      </c>
      <c r="E6" s="110">
        <v>4</v>
      </c>
      <c r="F6" s="108" t="s">
        <v>390</v>
      </c>
      <c r="G6" s="75"/>
      <c r="H6" s="107"/>
      <c r="I6" s="106"/>
    </row>
    <row r="7" spans="1:18" ht="12.75" customHeight="1" x14ac:dyDescent="0.2">
      <c r="A7" s="96"/>
      <c r="B7" s="97" t="s">
        <v>286</v>
      </c>
      <c r="C7" s="97" t="s">
        <v>198</v>
      </c>
      <c r="D7" s="298">
        <v>1936225.02</v>
      </c>
      <c r="E7" s="299">
        <v>1985914.68</v>
      </c>
      <c r="F7" s="299">
        <f>(E7/D7)*100</f>
        <v>102.56631638816442</v>
      </c>
      <c r="J7" s="105"/>
      <c r="K7" s="105"/>
      <c r="L7" s="105"/>
      <c r="M7" s="105"/>
      <c r="N7" s="105"/>
      <c r="O7" s="105"/>
      <c r="P7" s="105"/>
      <c r="Q7" s="105"/>
      <c r="R7" s="105"/>
    </row>
    <row r="8" spans="1:18" ht="25.5" customHeight="1" x14ac:dyDescent="0.2">
      <c r="A8" s="96"/>
      <c r="B8" s="97" t="s">
        <v>287</v>
      </c>
      <c r="C8" s="97" t="s">
        <v>288</v>
      </c>
      <c r="D8" s="298"/>
      <c r="E8" s="299"/>
      <c r="F8" s="299"/>
      <c r="J8" s="289"/>
      <c r="K8" s="290"/>
      <c r="L8" s="290"/>
      <c r="M8" s="290"/>
      <c r="N8" s="99"/>
      <c r="O8" s="100"/>
      <c r="P8" s="99"/>
      <c r="Q8" s="101"/>
      <c r="R8" s="102"/>
    </row>
    <row r="9" spans="1:18" ht="12.75" customHeight="1" x14ac:dyDescent="0.2">
      <c r="A9" s="96"/>
      <c r="B9" s="97" t="s">
        <v>199</v>
      </c>
      <c r="C9" s="97" t="s">
        <v>200</v>
      </c>
      <c r="D9" s="298">
        <v>56563.92</v>
      </c>
      <c r="E9" s="299">
        <v>46416.3</v>
      </c>
      <c r="F9" s="299">
        <f t="shared" ref="F9:F73" si="0">(E9/D9)*100</f>
        <v>82.059906739136906</v>
      </c>
      <c r="J9" s="99"/>
      <c r="K9" s="103"/>
      <c r="L9" s="103"/>
      <c r="M9" s="103"/>
      <c r="N9" s="99"/>
      <c r="O9" s="100"/>
      <c r="P9" s="99"/>
      <c r="Q9" s="101"/>
      <c r="R9" s="104"/>
    </row>
    <row r="10" spans="1:18" ht="12.75" customHeight="1" x14ac:dyDescent="0.2">
      <c r="A10" s="96"/>
      <c r="B10" s="97" t="s">
        <v>201</v>
      </c>
      <c r="C10" s="97" t="s">
        <v>202</v>
      </c>
      <c r="D10" s="298">
        <v>56563.92</v>
      </c>
      <c r="E10" s="299">
        <v>46416.3</v>
      </c>
      <c r="F10" s="299">
        <f t="shared" si="0"/>
        <v>82.059906739136906</v>
      </c>
      <c r="J10" s="105"/>
      <c r="K10" s="105"/>
      <c r="L10" s="105"/>
      <c r="M10" s="105"/>
      <c r="N10" s="105"/>
      <c r="O10" s="105"/>
      <c r="P10" s="105"/>
      <c r="Q10" s="105"/>
      <c r="R10" s="105"/>
    </row>
    <row r="11" spans="1:18" x14ac:dyDescent="0.2">
      <c r="A11" s="96"/>
      <c r="B11" s="97" t="s">
        <v>203</v>
      </c>
      <c r="C11" s="97" t="s">
        <v>148</v>
      </c>
      <c r="D11" s="298">
        <v>56563.92</v>
      </c>
      <c r="E11" s="299">
        <v>46416.3</v>
      </c>
      <c r="F11" s="299">
        <f t="shared" si="0"/>
        <v>82.059906739136906</v>
      </c>
    </row>
    <row r="12" spans="1:18" ht="12.75" customHeight="1" x14ac:dyDescent="0.2">
      <c r="A12" s="96"/>
      <c r="B12" s="97" t="s">
        <v>204</v>
      </c>
      <c r="C12" s="97" t="s">
        <v>147</v>
      </c>
      <c r="D12" s="298">
        <f>D11-D35</f>
        <v>55463.92</v>
      </c>
      <c r="E12" s="299">
        <v>45244.76</v>
      </c>
      <c r="F12" s="299">
        <f t="shared" si="0"/>
        <v>81.575121268024333</v>
      </c>
    </row>
    <row r="13" spans="1:18" ht="12.75" customHeight="1" x14ac:dyDescent="0.2">
      <c r="A13" s="96"/>
      <c r="B13" s="97" t="s">
        <v>2</v>
      </c>
      <c r="C13" s="97" t="s">
        <v>3</v>
      </c>
      <c r="D13" s="298"/>
      <c r="E13" s="299">
        <v>11395.26</v>
      </c>
      <c r="F13" s="299"/>
    </row>
    <row r="14" spans="1:18" ht="12.75" customHeight="1" x14ac:dyDescent="0.2">
      <c r="A14" s="96" t="s">
        <v>289</v>
      </c>
      <c r="B14" s="97" t="s">
        <v>5</v>
      </c>
      <c r="C14" s="97" t="s">
        <v>6</v>
      </c>
      <c r="D14" s="298"/>
      <c r="E14" s="299">
        <v>11215.26</v>
      </c>
      <c r="F14" s="299"/>
    </row>
    <row r="15" spans="1:18" ht="25.5" customHeight="1" x14ac:dyDescent="0.2">
      <c r="A15" s="96" t="s">
        <v>290</v>
      </c>
      <c r="B15" s="97" t="s">
        <v>30</v>
      </c>
      <c r="C15" s="97" t="s">
        <v>31</v>
      </c>
      <c r="D15" s="298"/>
      <c r="E15" s="299">
        <v>180</v>
      </c>
      <c r="F15" s="299"/>
    </row>
    <row r="16" spans="1:18" ht="25.5" customHeight="1" x14ac:dyDescent="0.2">
      <c r="A16" s="96" t="s">
        <v>291</v>
      </c>
      <c r="B16" s="97" t="s">
        <v>205</v>
      </c>
      <c r="C16" s="97" t="s">
        <v>206</v>
      </c>
      <c r="D16" s="298"/>
      <c r="E16" s="299">
        <v>0</v>
      </c>
      <c r="F16" s="299"/>
    </row>
    <row r="17" spans="1:6" ht="12.75" customHeight="1" x14ac:dyDescent="0.2">
      <c r="A17" s="96"/>
      <c r="B17" s="97" t="s">
        <v>32</v>
      </c>
      <c r="C17" s="97" t="s">
        <v>33</v>
      </c>
      <c r="D17" s="298"/>
      <c r="E17" s="299">
        <f>E18+E19+E20+E21</f>
        <v>13069.000000000002</v>
      </c>
      <c r="F17" s="299"/>
    </row>
    <row r="18" spans="1:6" ht="25.5" customHeight="1" x14ac:dyDescent="0.2">
      <c r="A18" s="96" t="s">
        <v>292</v>
      </c>
      <c r="B18" s="97" t="s">
        <v>42</v>
      </c>
      <c r="C18" s="97" t="s">
        <v>43</v>
      </c>
      <c r="D18" s="298"/>
      <c r="E18" s="299">
        <v>11094.85</v>
      </c>
      <c r="F18" s="299"/>
    </row>
    <row r="19" spans="1:6" ht="25.5" customHeight="1" x14ac:dyDescent="0.2">
      <c r="A19" s="96" t="s">
        <v>293</v>
      </c>
      <c r="B19" s="97" t="s">
        <v>44</v>
      </c>
      <c r="C19" s="97" t="s">
        <v>45</v>
      </c>
      <c r="D19" s="298"/>
      <c r="E19" s="299">
        <v>1062.96</v>
      </c>
      <c r="F19" s="299"/>
    </row>
    <row r="20" spans="1:6" ht="12.75" customHeight="1" x14ac:dyDescent="0.2">
      <c r="A20" s="96" t="s">
        <v>294</v>
      </c>
      <c r="B20" s="97" t="s">
        <v>46</v>
      </c>
      <c r="C20" s="97" t="s">
        <v>47</v>
      </c>
      <c r="D20" s="298"/>
      <c r="E20" s="299">
        <v>0</v>
      </c>
      <c r="F20" s="299"/>
    </row>
    <row r="21" spans="1:6" ht="25.5" customHeight="1" x14ac:dyDescent="0.2">
      <c r="A21" s="96" t="s">
        <v>295</v>
      </c>
      <c r="B21" s="97" t="s">
        <v>34</v>
      </c>
      <c r="C21" s="97" t="s">
        <v>35</v>
      </c>
      <c r="D21" s="298"/>
      <c r="E21" s="299">
        <v>911.19</v>
      </c>
      <c r="F21" s="299"/>
    </row>
    <row r="22" spans="1:6" ht="12.75" customHeight="1" x14ac:dyDescent="0.2">
      <c r="A22" s="96"/>
      <c r="B22" s="97" t="s">
        <v>9</v>
      </c>
      <c r="C22" s="97" t="s">
        <v>10</v>
      </c>
      <c r="D22" s="298"/>
      <c r="E22" s="299">
        <f>E23+E24+E25+E26+E27+E28+E29</f>
        <v>20228.52</v>
      </c>
      <c r="F22" s="299"/>
    </row>
    <row r="23" spans="1:6" ht="25.5" customHeight="1" x14ac:dyDescent="0.2">
      <c r="A23" s="96" t="s">
        <v>296</v>
      </c>
      <c r="B23" s="97" t="s">
        <v>48</v>
      </c>
      <c r="C23" s="97" t="s">
        <v>49</v>
      </c>
      <c r="D23" s="298"/>
      <c r="E23" s="299">
        <v>1273.74</v>
      </c>
      <c r="F23" s="299"/>
    </row>
    <row r="24" spans="1:6" ht="25.5" customHeight="1" x14ac:dyDescent="0.2">
      <c r="A24" s="96" t="s">
        <v>297</v>
      </c>
      <c r="B24" s="97" t="s">
        <v>17</v>
      </c>
      <c r="C24" s="97" t="s">
        <v>18</v>
      </c>
      <c r="D24" s="298"/>
      <c r="E24" s="299">
        <v>10524.74</v>
      </c>
      <c r="F24" s="299"/>
    </row>
    <row r="25" spans="1:6" ht="12.75" customHeight="1" x14ac:dyDescent="0.2">
      <c r="A25" s="96" t="s">
        <v>298</v>
      </c>
      <c r="B25" s="97" t="s">
        <v>11</v>
      </c>
      <c r="C25" s="97" t="s">
        <v>41</v>
      </c>
      <c r="D25" s="298"/>
      <c r="E25" s="299">
        <v>127.44</v>
      </c>
      <c r="F25" s="299"/>
    </row>
    <row r="26" spans="1:6" ht="12.75" customHeight="1" x14ac:dyDescent="0.2">
      <c r="A26" s="96" t="s">
        <v>299</v>
      </c>
      <c r="B26" s="97" t="s">
        <v>37</v>
      </c>
      <c r="C26" s="97" t="s">
        <v>50</v>
      </c>
      <c r="D26" s="298"/>
      <c r="E26" s="299">
        <v>3143.31</v>
      </c>
      <c r="F26" s="299"/>
    </row>
    <row r="27" spans="1:6" ht="12.75" customHeight="1" x14ac:dyDescent="0.2">
      <c r="A27" s="96" t="s">
        <v>300</v>
      </c>
      <c r="B27" s="97" t="s">
        <v>13</v>
      </c>
      <c r="C27" s="97" t="s">
        <v>14</v>
      </c>
      <c r="D27" s="298"/>
      <c r="E27" s="299">
        <v>128.74</v>
      </c>
      <c r="F27" s="299"/>
    </row>
    <row r="28" spans="1:6" ht="12.75" customHeight="1" x14ac:dyDescent="0.2">
      <c r="A28" s="96" t="s">
        <v>301</v>
      </c>
      <c r="B28" s="97" t="s">
        <v>23</v>
      </c>
      <c r="C28" s="97" t="s">
        <v>24</v>
      </c>
      <c r="D28" s="298"/>
      <c r="E28" s="299">
        <v>1187.3499999999999</v>
      </c>
      <c r="F28" s="299"/>
    </row>
    <row r="29" spans="1:6" ht="12.75" customHeight="1" x14ac:dyDescent="0.2">
      <c r="A29" s="96" t="s">
        <v>302</v>
      </c>
      <c r="B29" s="97" t="s">
        <v>15</v>
      </c>
      <c r="C29" s="97" t="s">
        <v>16</v>
      </c>
      <c r="D29" s="298"/>
      <c r="E29" s="299">
        <v>3843.2</v>
      </c>
      <c r="F29" s="299"/>
    </row>
    <row r="30" spans="1:6" ht="12.75" customHeight="1" x14ac:dyDescent="0.2">
      <c r="A30" s="96"/>
      <c r="B30" s="97" t="s">
        <v>7</v>
      </c>
      <c r="C30" s="97" t="s">
        <v>8</v>
      </c>
      <c r="D30" s="298"/>
      <c r="E30" s="299">
        <f>E31+E32+E33+E34</f>
        <v>551.98</v>
      </c>
      <c r="F30" s="299"/>
    </row>
    <row r="31" spans="1:6" ht="12.75" customHeight="1" x14ac:dyDescent="0.2">
      <c r="A31" s="96" t="s">
        <v>303</v>
      </c>
      <c r="B31" s="97" t="s">
        <v>120</v>
      </c>
      <c r="C31" s="97" t="s">
        <v>209</v>
      </c>
      <c r="D31" s="298"/>
      <c r="E31" s="299">
        <v>0</v>
      </c>
      <c r="F31" s="299"/>
    </row>
    <row r="32" spans="1:6" ht="12.75" customHeight="1" x14ac:dyDescent="0.2">
      <c r="A32" s="96" t="s">
        <v>304</v>
      </c>
      <c r="B32" s="97" t="s">
        <v>36</v>
      </c>
      <c r="C32" s="97" t="s">
        <v>210</v>
      </c>
      <c r="D32" s="298"/>
      <c r="E32" s="299">
        <v>250</v>
      </c>
      <c r="F32" s="299"/>
    </row>
    <row r="33" spans="1:6" ht="12.75" customHeight="1" x14ac:dyDescent="0.2">
      <c r="A33" s="96" t="s">
        <v>305</v>
      </c>
      <c r="B33" s="97" t="s">
        <v>51</v>
      </c>
      <c r="C33" s="97" t="s">
        <v>52</v>
      </c>
      <c r="D33" s="298"/>
      <c r="E33" s="299">
        <v>301.98</v>
      </c>
      <c r="F33" s="299"/>
    </row>
    <row r="34" spans="1:6" ht="25.5" customHeight="1" x14ac:dyDescent="0.2">
      <c r="A34" s="96" t="s">
        <v>306</v>
      </c>
      <c r="B34" s="97" t="s">
        <v>12</v>
      </c>
      <c r="C34" s="97" t="s">
        <v>25</v>
      </c>
      <c r="D34" s="298"/>
      <c r="E34" s="299">
        <v>0</v>
      </c>
      <c r="F34" s="299"/>
    </row>
    <row r="35" spans="1:6" ht="12.75" customHeight="1" x14ac:dyDescent="0.2">
      <c r="A35" s="96"/>
      <c r="B35" s="97" t="s">
        <v>211</v>
      </c>
      <c r="C35" s="97" t="s">
        <v>149</v>
      </c>
      <c r="D35" s="298">
        <v>1100</v>
      </c>
      <c r="E35" s="299">
        <f>E36</f>
        <v>1171.54</v>
      </c>
      <c r="F35" s="299">
        <f t="shared" si="0"/>
        <v>106.50363636363636</v>
      </c>
    </row>
    <row r="36" spans="1:6" ht="12.75" customHeight="1" x14ac:dyDescent="0.2">
      <c r="A36" s="96"/>
      <c r="B36" s="97" t="s">
        <v>26</v>
      </c>
      <c r="C36" s="97" t="s">
        <v>27</v>
      </c>
      <c r="D36" s="298"/>
      <c r="E36" s="299">
        <f>E37</f>
        <v>1171.54</v>
      </c>
      <c r="F36" s="299"/>
    </row>
    <row r="37" spans="1:6" ht="25.5" customHeight="1" x14ac:dyDescent="0.2">
      <c r="A37" s="96" t="s">
        <v>307</v>
      </c>
      <c r="B37" s="97" t="s">
        <v>28</v>
      </c>
      <c r="C37" s="97" t="s">
        <v>29</v>
      </c>
      <c r="D37" s="298"/>
      <c r="E37" s="299">
        <v>1171.54</v>
      </c>
      <c r="F37" s="299"/>
    </row>
    <row r="38" spans="1:6" ht="12.75" customHeight="1" x14ac:dyDescent="0.2">
      <c r="A38" s="96"/>
      <c r="B38" s="97" t="s">
        <v>212</v>
      </c>
      <c r="C38" s="97" t="s">
        <v>213</v>
      </c>
      <c r="D38" s="298">
        <v>57734.49</v>
      </c>
      <c r="E38" s="299">
        <f>E39</f>
        <v>60671.199999999997</v>
      </c>
      <c r="F38" s="299">
        <f t="shared" si="0"/>
        <v>105.0865782307941</v>
      </c>
    </row>
    <row r="39" spans="1:6" ht="12.75" customHeight="1" x14ac:dyDescent="0.2">
      <c r="A39" s="96"/>
      <c r="B39" s="97" t="s">
        <v>201</v>
      </c>
      <c r="C39" s="97" t="s">
        <v>202</v>
      </c>
      <c r="D39" s="298">
        <v>57734.49</v>
      </c>
      <c r="E39" s="299">
        <f t="shared" ref="E39" si="1">E40</f>
        <v>60671.199999999997</v>
      </c>
      <c r="F39" s="299">
        <f t="shared" si="0"/>
        <v>105.0865782307941</v>
      </c>
    </row>
    <row r="40" spans="1:6" x14ac:dyDescent="0.2">
      <c r="A40" s="96"/>
      <c r="B40" s="97" t="s">
        <v>203</v>
      </c>
      <c r="C40" s="97" t="s">
        <v>148</v>
      </c>
      <c r="D40" s="298">
        <v>57734.49</v>
      </c>
      <c r="E40" s="299">
        <f>E41</f>
        <v>60671.199999999997</v>
      </c>
      <c r="F40" s="299">
        <f t="shared" si="0"/>
        <v>105.0865782307941</v>
      </c>
    </row>
    <row r="41" spans="1:6" ht="12.75" customHeight="1" x14ac:dyDescent="0.2">
      <c r="A41" s="96"/>
      <c r="B41" s="97" t="s">
        <v>204</v>
      </c>
      <c r="C41" s="97" t="s">
        <v>147</v>
      </c>
      <c r="D41" s="298">
        <v>57734.49</v>
      </c>
      <c r="E41" s="299">
        <f>E42+E44+E47+E51</f>
        <v>60671.199999999997</v>
      </c>
      <c r="F41" s="299">
        <f t="shared" si="0"/>
        <v>105.0865782307941</v>
      </c>
    </row>
    <row r="42" spans="1:6" ht="12.75" customHeight="1" x14ac:dyDescent="0.2">
      <c r="A42" s="96"/>
      <c r="B42" s="97" t="s">
        <v>2</v>
      </c>
      <c r="C42" s="97" t="s">
        <v>3</v>
      </c>
      <c r="D42" s="298"/>
      <c r="E42" s="299">
        <f>E43</f>
        <v>23941.66</v>
      </c>
      <c r="F42" s="299"/>
    </row>
    <row r="43" spans="1:6" ht="25.5" customHeight="1" x14ac:dyDescent="0.2">
      <c r="A43" s="96" t="s">
        <v>308</v>
      </c>
      <c r="B43" s="97" t="s">
        <v>4</v>
      </c>
      <c r="C43" s="97" t="s">
        <v>214</v>
      </c>
      <c r="D43" s="298"/>
      <c r="E43" s="299">
        <v>23941.66</v>
      </c>
      <c r="F43" s="299"/>
    </row>
    <row r="44" spans="1:6" ht="12.75" customHeight="1" x14ac:dyDescent="0.2">
      <c r="A44" s="96"/>
      <c r="B44" s="97" t="s">
        <v>32</v>
      </c>
      <c r="C44" s="97" t="s">
        <v>33</v>
      </c>
      <c r="D44" s="298"/>
      <c r="E44" s="299">
        <f>E45+E46</f>
        <v>24271.839999999997</v>
      </c>
      <c r="F44" s="299"/>
    </row>
    <row r="45" spans="1:6" ht="12.75" customHeight="1" x14ac:dyDescent="0.2">
      <c r="A45" s="96"/>
      <c r="B45" s="111">
        <v>3221</v>
      </c>
      <c r="C45" s="97" t="s">
        <v>43</v>
      </c>
      <c r="D45" s="298"/>
      <c r="E45" s="299">
        <v>1546.33</v>
      </c>
      <c r="F45" s="299"/>
    </row>
    <row r="46" spans="1:6" ht="12.75" customHeight="1" x14ac:dyDescent="0.2">
      <c r="A46" s="96" t="s">
        <v>309</v>
      </c>
      <c r="B46" s="97" t="s">
        <v>39</v>
      </c>
      <c r="C46" s="97" t="s">
        <v>40</v>
      </c>
      <c r="D46" s="298"/>
      <c r="E46" s="299">
        <v>22725.51</v>
      </c>
      <c r="F46" s="299"/>
    </row>
    <row r="47" spans="1:6" ht="12.75" customHeight="1" x14ac:dyDescent="0.2">
      <c r="A47" s="96"/>
      <c r="B47" s="97" t="s">
        <v>9</v>
      </c>
      <c r="C47" s="97" t="s">
        <v>10</v>
      </c>
      <c r="D47" s="298"/>
      <c r="E47" s="299">
        <f>E48+E49+E50</f>
        <v>10242.310000000001</v>
      </c>
      <c r="F47" s="299"/>
    </row>
    <row r="48" spans="1:6" ht="12.75" customHeight="1" x14ac:dyDescent="0.2">
      <c r="A48" s="96"/>
      <c r="B48" s="111">
        <v>3232</v>
      </c>
      <c r="C48" s="97" t="s">
        <v>18</v>
      </c>
      <c r="D48" s="298"/>
      <c r="E48" s="299">
        <v>1448.13</v>
      </c>
      <c r="F48" s="299"/>
    </row>
    <row r="49" spans="1:9" ht="12.75" customHeight="1" x14ac:dyDescent="0.2">
      <c r="A49" s="96" t="s">
        <v>310</v>
      </c>
      <c r="B49" s="97" t="s">
        <v>207</v>
      </c>
      <c r="C49" s="97" t="s">
        <v>208</v>
      </c>
      <c r="D49" s="298"/>
      <c r="E49" s="299">
        <v>8794.18</v>
      </c>
      <c r="F49" s="299"/>
    </row>
    <row r="50" spans="1:9" ht="25.5" customHeight="1" x14ac:dyDescent="0.2">
      <c r="A50" s="96" t="s">
        <v>311</v>
      </c>
      <c r="B50" s="97" t="s">
        <v>38</v>
      </c>
      <c r="C50" s="97" t="s">
        <v>53</v>
      </c>
      <c r="D50" s="298"/>
      <c r="E50" s="299">
        <v>0</v>
      </c>
      <c r="F50" s="299"/>
    </row>
    <row r="51" spans="1:9" ht="12.75" customHeight="1" x14ac:dyDescent="0.2">
      <c r="A51" s="96"/>
      <c r="B51" s="97" t="s">
        <v>7</v>
      </c>
      <c r="C51" s="97" t="s">
        <v>8</v>
      </c>
      <c r="D51" s="298"/>
      <c r="E51" s="299">
        <f>E52</f>
        <v>2215.39</v>
      </c>
      <c r="F51" s="299"/>
    </row>
    <row r="52" spans="1:9" ht="12.75" customHeight="1" x14ac:dyDescent="0.2">
      <c r="A52" s="96" t="s">
        <v>312</v>
      </c>
      <c r="B52" s="97" t="s">
        <v>215</v>
      </c>
      <c r="C52" s="97" t="s">
        <v>216</v>
      </c>
      <c r="D52" s="298"/>
      <c r="E52" s="299">
        <v>2215.39</v>
      </c>
      <c r="F52" s="299"/>
    </row>
    <row r="53" spans="1:9" ht="12.75" customHeight="1" x14ac:dyDescent="0.2">
      <c r="A53" s="96"/>
      <c r="B53" s="97" t="s">
        <v>217</v>
      </c>
      <c r="C53" s="97" t="s">
        <v>218</v>
      </c>
      <c r="D53" s="298">
        <v>20530</v>
      </c>
      <c r="E53" s="300">
        <f>E55</f>
        <v>7196.7199999999993</v>
      </c>
      <c r="F53" s="299">
        <f>(E53/D53)*100</f>
        <v>35.054651729176811</v>
      </c>
    </row>
    <row r="54" spans="1:9" ht="12.75" customHeight="1" x14ac:dyDescent="0.2">
      <c r="A54" s="96"/>
      <c r="B54" s="97" t="s">
        <v>219</v>
      </c>
      <c r="C54" s="97" t="s">
        <v>220</v>
      </c>
      <c r="D54" s="298">
        <v>6310</v>
      </c>
      <c r="E54" s="299">
        <f>E55</f>
        <v>7196.7199999999993</v>
      </c>
      <c r="F54" s="299"/>
    </row>
    <row r="55" spans="1:9" x14ac:dyDescent="0.2">
      <c r="A55" s="96"/>
      <c r="B55" s="97" t="s">
        <v>203</v>
      </c>
      <c r="C55" s="97" t="s">
        <v>148</v>
      </c>
      <c r="D55" s="298">
        <v>6310</v>
      </c>
      <c r="E55" s="299">
        <f>E56+E65</f>
        <v>7196.7199999999993</v>
      </c>
      <c r="F55" s="299">
        <f t="shared" si="0"/>
        <v>114.0526148969889</v>
      </c>
      <c r="H55" s="109"/>
      <c r="I55" s="109"/>
    </row>
    <row r="56" spans="1:9" ht="12.75" customHeight="1" x14ac:dyDescent="0.2">
      <c r="A56" s="96"/>
      <c r="B56" s="97" t="s">
        <v>204</v>
      </c>
      <c r="C56" s="97" t="s">
        <v>147</v>
      </c>
      <c r="D56" s="298">
        <v>6310</v>
      </c>
      <c r="E56" s="299">
        <f>E57+E59+E63</f>
        <v>7196.7199999999993</v>
      </c>
      <c r="F56" s="299">
        <f t="shared" si="0"/>
        <v>114.0526148969889</v>
      </c>
    </row>
    <row r="57" spans="1:9" ht="12.75" customHeight="1" x14ac:dyDescent="0.2">
      <c r="A57" s="96"/>
      <c r="B57" s="111">
        <v>321</v>
      </c>
      <c r="C57" s="97" t="s">
        <v>3</v>
      </c>
      <c r="D57" s="298"/>
      <c r="E57" s="299">
        <f>E58</f>
        <v>4810</v>
      </c>
      <c r="F57" s="299"/>
    </row>
    <row r="58" spans="1:9" ht="12.75" customHeight="1" x14ac:dyDescent="0.2">
      <c r="A58" s="96"/>
      <c r="B58" s="111">
        <v>3211</v>
      </c>
      <c r="C58" s="97" t="s">
        <v>6</v>
      </c>
      <c r="D58" s="298"/>
      <c r="E58" s="299">
        <v>4810</v>
      </c>
      <c r="F58" s="299"/>
    </row>
    <row r="59" spans="1:9" ht="12.75" customHeight="1" x14ac:dyDescent="0.2">
      <c r="A59" s="96"/>
      <c r="B59" s="97" t="s">
        <v>32</v>
      </c>
      <c r="C59" s="97" t="s">
        <v>33</v>
      </c>
      <c r="D59" s="298"/>
      <c r="E59" s="299">
        <f>E60+E61+E62</f>
        <v>2340.7199999999998</v>
      </c>
      <c r="F59" s="299"/>
    </row>
    <row r="60" spans="1:9" ht="12.75" customHeight="1" x14ac:dyDescent="0.2">
      <c r="A60" s="96"/>
      <c r="B60" s="111">
        <v>3221</v>
      </c>
      <c r="C60" s="97" t="s">
        <v>43</v>
      </c>
      <c r="D60" s="298"/>
      <c r="E60" s="299">
        <v>1140.67</v>
      </c>
      <c r="F60" s="299"/>
    </row>
    <row r="61" spans="1:9" ht="12.75" customHeight="1" x14ac:dyDescent="0.2">
      <c r="A61" s="96" t="s">
        <v>313</v>
      </c>
      <c r="B61" s="97" t="s">
        <v>39</v>
      </c>
      <c r="C61" s="97" t="s">
        <v>40</v>
      </c>
      <c r="D61" s="298"/>
      <c r="E61" s="299">
        <v>1192.1600000000001</v>
      </c>
      <c r="F61" s="299"/>
    </row>
    <row r="62" spans="1:9" ht="12.75" customHeight="1" x14ac:dyDescent="0.2">
      <c r="A62" s="96"/>
      <c r="B62" s="111">
        <v>3224</v>
      </c>
      <c r="C62" s="97" t="s">
        <v>391</v>
      </c>
      <c r="D62" s="298"/>
      <c r="E62" s="299">
        <v>7.89</v>
      </c>
      <c r="F62" s="299"/>
    </row>
    <row r="63" spans="1:9" ht="12.75" customHeight="1" x14ac:dyDescent="0.2">
      <c r="A63" s="96"/>
      <c r="B63" s="111">
        <v>324</v>
      </c>
      <c r="C63" s="97" t="s">
        <v>10</v>
      </c>
      <c r="D63" s="298"/>
      <c r="E63" s="299">
        <f>E64</f>
        <v>46</v>
      </c>
      <c r="F63" s="299"/>
    </row>
    <row r="64" spans="1:9" ht="25.5" customHeight="1" x14ac:dyDescent="0.2">
      <c r="A64" s="96" t="s">
        <v>314</v>
      </c>
      <c r="B64" s="111">
        <v>3241</v>
      </c>
      <c r="C64" s="97" t="s">
        <v>49</v>
      </c>
      <c r="D64" s="298"/>
      <c r="E64" s="299">
        <v>46</v>
      </c>
      <c r="F64" s="299"/>
    </row>
    <row r="65" spans="1:10" ht="12.75" customHeight="1" x14ac:dyDescent="0.2">
      <c r="A65" s="96"/>
      <c r="B65" s="97" t="s">
        <v>211</v>
      </c>
      <c r="C65" s="97" t="s">
        <v>149</v>
      </c>
      <c r="D65" s="298"/>
      <c r="E65" s="299">
        <v>0</v>
      </c>
      <c r="F65" s="299"/>
    </row>
    <row r="66" spans="1:10" ht="12.75" customHeight="1" x14ac:dyDescent="0.2">
      <c r="A66" s="96"/>
      <c r="B66" s="97" t="s">
        <v>26</v>
      </c>
      <c r="C66" s="97" t="s">
        <v>27</v>
      </c>
      <c r="D66" s="298"/>
      <c r="E66" s="299">
        <v>0</v>
      </c>
      <c r="F66" s="299"/>
    </row>
    <row r="67" spans="1:10" ht="12.75" customHeight="1" x14ac:dyDescent="0.2">
      <c r="A67" s="96"/>
      <c r="B67" s="97" t="s">
        <v>28</v>
      </c>
      <c r="C67" s="97" t="s">
        <v>29</v>
      </c>
      <c r="D67" s="298"/>
      <c r="E67" s="299">
        <v>0</v>
      </c>
      <c r="F67" s="299"/>
    </row>
    <row r="68" spans="1:10" ht="12.75" customHeight="1" x14ac:dyDescent="0.2">
      <c r="A68" s="96"/>
      <c r="B68" s="111">
        <v>36</v>
      </c>
      <c r="C68" s="97" t="s">
        <v>393</v>
      </c>
      <c r="D68" s="298"/>
      <c r="E68" s="299">
        <v>0</v>
      </c>
      <c r="F68" s="299"/>
    </row>
    <row r="69" spans="1:10" ht="12.75" customHeight="1" x14ac:dyDescent="0.2">
      <c r="A69" s="96"/>
      <c r="B69" s="111">
        <v>361</v>
      </c>
      <c r="C69" s="97" t="s">
        <v>393</v>
      </c>
      <c r="D69" s="298"/>
      <c r="E69" s="299">
        <v>0</v>
      </c>
      <c r="F69" s="299"/>
    </row>
    <row r="70" spans="1:10" ht="12.75" customHeight="1" x14ac:dyDescent="0.2">
      <c r="A70" s="96"/>
      <c r="B70" s="111">
        <v>3611</v>
      </c>
      <c r="C70" s="97" t="s">
        <v>393</v>
      </c>
      <c r="D70" s="298"/>
      <c r="E70" s="299">
        <v>0</v>
      </c>
      <c r="F70" s="299"/>
    </row>
    <row r="71" spans="1:10" ht="25.5" customHeight="1" x14ac:dyDescent="0.2">
      <c r="A71" s="96"/>
      <c r="B71" s="97" t="s">
        <v>221</v>
      </c>
      <c r="C71" s="97" t="s">
        <v>222</v>
      </c>
      <c r="D71" s="298">
        <v>13420</v>
      </c>
      <c r="E71" s="299">
        <f>E72+E82</f>
        <v>19517.12</v>
      </c>
      <c r="F71" s="299">
        <f t="shared" si="0"/>
        <v>145.43308494783903</v>
      </c>
      <c r="J71" s="109"/>
    </row>
    <row r="72" spans="1:10" x14ac:dyDescent="0.2">
      <c r="A72" s="96"/>
      <c r="B72" s="97" t="s">
        <v>203</v>
      </c>
      <c r="C72" s="97" t="s">
        <v>148</v>
      </c>
      <c r="D72" s="298">
        <v>13420</v>
      </c>
      <c r="E72" s="299">
        <f>E73</f>
        <v>15331.83</v>
      </c>
      <c r="F72" s="299">
        <f t="shared" si="0"/>
        <v>114.24612518628912</v>
      </c>
    </row>
    <row r="73" spans="1:10" ht="12.75" customHeight="1" x14ac:dyDescent="0.2">
      <c r="A73" s="96"/>
      <c r="B73" s="97" t="s">
        <v>204</v>
      </c>
      <c r="C73" s="97" t="s">
        <v>147</v>
      </c>
      <c r="D73" s="298">
        <v>13420</v>
      </c>
      <c r="E73" s="299">
        <f>E74+E77+E80</f>
        <v>15331.83</v>
      </c>
      <c r="F73" s="299">
        <f t="shared" si="0"/>
        <v>114.24612518628912</v>
      </c>
    </row>
    <row r="74" spans="1:10" ht="12.75" customHeight="1" x14ac:dyDescent="0.2">
      <c r="A74" s="96"/>
      <c r="B74" s="97" t="s">
        <v>32</v>
      </c>
      <c r="C74" s="97" t="s">
        <v>33</v>
      </c>
      <c r="D74" s="298"/>
      <c r="E74" s="299">
        <f>E75+E76</f>
        <v>14670.72</v>
      </c>
      <c r="F74" s="299"/>
    </row>
    <row r="75" spans="1:10" ht="25.5" customHeight="1" x14ac:dyDescent="0.2">
      <c r="A75" s="96" t="s">
        <v>315</v>
      </c>
      <c r="B75" s="97" t="s">
        <v>42</v>
      </c>
      <c r="C75" s="97" t="s">
        <v>43</v>
      </c>
      <c r="D75" s="298"/>
      <c r="E75" s="299">
        <v>13783.81</v>
      </c>
      <c r="F75" s="299"/>
    </row>
    <row r="76" spans="1:10" ht="18" customHeight="1" x14ac:dyDescent="0.2">
      <c r="A76" s="96"/>
      <c r="B76" s="111">
        <v>3224</v>
      </c>
      <c r="C76" s="97"/>
      <c r="D76" s="298"/>
      <c r="E76" s="299">
        <v>886.91</v>
      </c>
      <c r="F76" s="299"/>
    </row>
    <row r="77" spans="1:10" ht="12.75" customHeight="1" x14ac:dyDescent="0.2">
      <c r="A77" s="96"/>
      <c r="B77" s="97" t="s">
        <v>9</v>
      </c>
      <c r="C77" s="97" t="s">
        <v>10</v>
      </c>
      <c r="D77" s="298"/>
      <c r="E77" s="299">
        <v>661.11</v>
      </c>
      <c r="F77" s="299"/>
    </row>
    <row r="78" spans="1:10" ht="12.75" customHeight="1" x14ac:dyDescent="0.2">
      <c r="A78" s="96" t="s">
        <v>316</v>
      </c>
      <c r="B78" s="111">
        <v>3234</v>
      </c>
      <c r="C78" s="97" t="s">
        <v>50</v>
      </c>
      <c r="D78" s="298"/>
      <c r="E78" s="299">
        <v>661.11</v>
      </c>
      <c r="F78" s="299"/>
    </row>
    <row r="79" spans="1:10" ht="12.75" customHeight="1" x14ac:dyDescent="0.2">
      <c r="A79" s="96"/>
      <c r="B79" s="111">
        <v>3239</v>
      </c>
      <c r="C79" s="97" t="s">
        <v>394</v>
      </c>
      <c r="D79" s="298"/>
      <c r="E79" s="299">
        <v>0</v>
      </c>
      <c r="F79" s="299"/>
    </row>
    <row r="80" spans="1:10" ht="12.75" customHeight="1" x14ac:dyDescent="0.2">
      <c r="A80" s="96"/>
      <c r="B80" s="97" t="s">
        <v>7</v>
      </c>
      <c r="C80" s="97" t="s">
        <v>8</v>
      </c>
      <c r="D80" s="298"/>
      <c r="E80" s="299">
        <v>0</v>
      </c>
      <c r="F80" s="299"/>
    </row>
    <row r="81" spans="1:6" ht="12.75" customHeight="1" x14ac:dyDescent="0.2">
      <c r="A81" s="96" t="s">
        <v>317</v>
      </c>
      <c r="B81" s="97" t="s">
        <v>120</v>
      </c>
      <c r="C81" s="97" t="s">
        <v>209</v>
      </c>
      <c r="D81" s="298"/>
      <c r="E81" s="299">
        <v>0</v>
      </c>
      <c r="F81" s="299"/>
    </row>
    <row r="82" spans="1:6" ht="12.75" customHeight="1" x14ac:dyDescent="0.2">
      <c r="A82" s="96"/>
      <c r="B82" s="111">
        <v>4</v>
      </c>
      <c r="C82" s="97" t="s">
        <v>151</v>
      </c>
      <c r="D82" s="298"/>
      <c r="E82" s="299">
        <v>4185.29</v>
      </c>
      <c r="F82" s="299"/>
    </row>
    <row r="83" spans="1:6" ht="12.75" customHeight="1" x14ac:dyDescent="0.2">
      <c r="A83" s="96"/>
      <c r="B83" s="111">
        <v>42</v>
      </c>
      <c r="C83" s="97" t="s">
        <v>150</v>
      </c>
      <c r="D83" s="298"/>
      <c r="E83" s="299">
        <v>4185.29</v>
      </c>
      <c r="F83" s="299"/>
    </row>
    <row r="84" spans="1:6" ht="12.75" customHeight="1" x14ac:dyDescent="0.2">
      <c r="A84" s="96"/>
      <c r="B84" s="111">
        <v>422</v>
      </c>
      <c r="C84" s="97" t="s">
        <v>20</v>
      </c>
      <c r="D84" s="298"/>
      <c r="E84" s="299">
        <v>4185.29</v>
      </c>
      <c r="F84" s="299"/>
    </row>
    <row r="85" spans="1:6" ht="12.75" customHeight="1" x14ac:dyDescent="0.2">
      <c r="A85" s="96"/>
      <c r="B85" s="111">
        <v>4224</v>
      </c>
      <c r="C85" s="97" t="s">
        <v>262</v>
      </c>
      <c r="D85" s="298"/>
      <c r="E85" s="299">
        <v>4185.29</v>
      </c>
      <c r="F85" s="299"/>
    </row>
    <row r="86" spans="1:6" ht="12.75" customHeight="1" x14ac:dyDescent="0.2">
      <c r="A86" s="96"/>
      <c r="B86" s="111">
        <v>62400</v>
      </c>
      <c r="C86" s="97" t="s">
        <v>410</v>
      </c>
      <c r="D86" s="298">
        <v>800</v>
      </c>
      <c r="E86" s="299">
        <v>1779.5</v>
      </c>
      <c r="F86" s="299"/>
    </row>
    <row r="87" spans="1:6" ht="12.75" customHeight="1" x14ac:dyDescent="0.2">
      <c r="A87" s="96"/>
      <c r="B87" s="111">
        <v>32</v>
      </c>
      <c r="C87" s="97" t="s">
        <v>147</v>
      </c>
      <c r="D87" s="298">
        <v>800</v>
      </c>
      <c r="E87" s="299">
        <v>1779.5</v>
      </c>
      <c r="F87" s="299"/>
    </row>
    <row r="88" spans="1:6" ht="12.75" customHeight="1" x14ac:dyDescent="0.2">
      <c r="A88" s="96"/>
      <c r="B88" s="111">
        <v>321</v>
      </c>
      <c r="C88" s="97" t="s">
        <v>3</v>
      </c>
      <c r="D88" s="298"/>
      <c r="E88" s="299">
        <v>480</v>
      </c>
      <c r="F88" s="299"/>
    </row>
    <row r="89" spans="1:6" ht="12.75" customHeight="1" x14ac:dyDescent="0.2">
      <c r="A89" s="96"/>
      <c r="B89" s="111">
        <v>3211</v>
      </c>
      <c r="C89" s="97" t="s">
        <v>6</v>
      </c>
      <c r="D89" s="298"/>
      <c r="E89" s="299">
        <v>480</v>
      </c>
      <c r="F89" s="299"/>
    </row>
    <row r="90" spans="1:6" ht="12.75" customHeight="1" x14ac:dyDescent="0.2">
      <c r="A90" s="96"/>
      <c r="B90" s="111">
        <v>323</v>
      </c>
      <c r="C90" s="97" t="s">
        <v>10</v>
      </c>
      <c r="D90" s="298"/>
      <c r="E90" s="299">
        <v>1299.5</v>
      </c>
      <c r="F90" s="299"/>
    </row>
    <row r="91" spans="1:6" ht="12.75" customHeight="1" x14ac:dyDescent="0.2">
      <c r="A91" s="96"/>
      <c r="B91" s="111">
        <v>3239</v>
      </c>
      <c r="C91" s="97" t="s">
        <v>16</v>
      </c>
      <c r="D91" s="298"/>
      <c r="E91" s="299">
        <v>1299.5</v>
      </c>
      <c r="F91" s="299"/>
    </row>
    <row r="92" spans="1:6" ht="25.5" customHeight="1" x14ac:dyDescent="0.2">
      <c r="A92" s="96"/>
      <c r="B92" s="97" t="s">
        <v>223</v>
      </c>
      <c r="C92" s="97" t="s">
        <v>224</v>
      </c>
      <c r="D92" s="298">
        <v>1687404.82</v>
      </c>
      <c r="E92" s="299">
        <f>E93</f>
        <v>1747579.0599999998</v>
      </c>
      <c r="F92" s="299">
        <f t="shared" ref="F92:F145" si="2">(E92/D92)*100</f>
        <v>103.56608202648134</v>
      </c>
    </row>
    <row r="93" spans="1:6" ht="25.5" customHeight="1" x14ac:dyDescent="0.2">
      <c r="A93" s="96"/>
      <c r="B93" s="97" t="s">
        <v>225</v>
      </c>
      <c r="C93" s="97" t="s">
        <v>226</v>
      </c>
      <c r="D93" s="298">
        <v>1687404.82</v>
      </c>
      <c r="E93" s="299">
        <f>E94+E114</f>
        <v>1747579.0599999998</v>
      </c>
      <c r="F93" s="299">
        <f t="shared" si="2"/>
        <v>103.56608202648134</v>
      </c>
    </row>
    <row r="94" spans="1:6" x14ac:dyDescent="0.2">
      <c r="A94" s="96"/>
      <c r="B94" s="97" t="s">
        <v>203</v>
      </c>
      <c r="C94" s="97" t="s">
        <v>148</v>
      </c>
      <c r="D94" s="298">
        <v>1687404.82</v>
      </c>
      <c r="E94" s="299">
        <f>E95+E103</f>
        <v>1746979.0599999998</v>
      </c>
      <c r="F94" s="299">
        <f t="shared" si="2"/>
        <v>103.53052446537399</v>
      </c>
    </row>
    <row r="95" spans="1:6" ht="12.75" customHeight="1" x14ac:dyDescent="0.2">
      <c r="A95" s="96"/>
      <c r="B95" s="97" t="s">
        <v>227</v>
      </c>
      <c r="C95" s="97" t="s">
        <v>228</v>
      </c>
      <c r="D95" s="298">
        <f>D94-D103</f>
        <v>1585288.9500000002</v>
      </c>
      <c r="E95" s="299">
        <f>E96+E99+E101</f>
        <v>1644143.42</v>
      </c>
      <c r="F95" s="299">
        <f t="shared" si="2"/>
        <v>103.71253896647671</v>
      </c>
    </row>
    <row r="96" spans="1:6" ht="12.75" customHeight="1" x14ac:dyDescent="0.2">
      <c r="A96" s="96"/>
      <c r="B96" s="97" t="s">
        <v>229</v>
      </c>
      <c r="C96" s="97" t="s">
        <v>230</v>
      </c>
      <c r="D96" s="298"/>
      <c r="E96" s="299">
        <f>E97+E98</f>
        <v>1363413.45</v>
      </c>
      <c r="F96" s="299"/>
    </row>
    <row r="97" spans="1:6" ht="12.75" customHeight="1" x14ac:dyDescent="0.2">
      <c r="A97" s="96" t="s">
        <v>318</v>
      </c>
      <c r="B97" s="97" t="s">
        <v>231</v>
      </c>
      <c r="C97" s="97" t="s">
        <v>232</v>
      </c>
      <c r="D97" s="298"/>
      <c r="E97" s="299">
        <v>1315241.27</v>
      </c>
      <c r="F97" s="299"/>
    </row>
    <row r="98" spans="1:6" ht="12.75" customHeight="1" x14ac:dyDescent="0.2">
      <c r="A98" s="96"/>
      <c r="B98" s="111">
        <v>3113</v>
      </c>
      <c r="C98" s="97" t="s">
        <v>395</v>
      </c>
      <c r="D98" s="298"/>
      <c r="E98" s="299">
        <v>48172.18</v>
      </c>
      <c r="F98" s="299"/>
    </row>
    <row r="99" spans="1:6" ht="12.75" customHeight="1" x14ac:dyDescent="0.2">
      <c r="A99" s="96"/>
      <c r="B99" s="97" t="s">
        <v>233</v>
      </c>
      <c r="C99" s="97" t="s">
        <v>234</v>
      </c>
      <c r="D99" s="298"/>
      <c r="E99" s="299">
        <v>56431.77</v>
      </c>
      <c r="F99" s="299"/>
    </row>
    <row r="100" spans="1:6" ht="12.75" customHeight="1" x14ac:dyDescent="0.2">
      <c r="A100" s="96" t="s">
        <v>319</v>
      </c>
      <c r="B100" s="97" t="s">
        <v>1</v>
      </c>
      <c r="C100" s="97" t="s">
        <v>234</v>
      </c>
      <c r="D100" s="298"/>
      <c r="E100" s="299">
        <v>56431.77</v>
      </c>
      <c r="F100" s="299"/>
    </row>
    <row r="101" spans="1:6" ht="12.75" customHeight="1" x14ac:dyDescent="0.2">
      <c r="A101" s="96"/>
      <c r="B101" s="97" t="s">
        <v>235</v>
      </c>
      <c r="C101" s="97" t="s">
        <v>236</v>
      </c>
      <c r="D101" s="298"/>
      <c r="E101" s="299">
        <f>E102</f>
        <v>224298.2</v>
      </c>
      <c r="F101" s="299"/>
    </row>
    <row r="102" spans="1:6" ht="25.5" customHeight="1" x14ac:dyDescent="0.2">
      <c r="A102" s="96" t="s">
        <v>320</v>
      </c>
      <c r="B102" s="97" t="s">
        <v>237</v>
      </c>
      <c r="C102" s="97" t="s">
        <v>238</v>
      </c>
      <c r="D102" s="298"/>
      <c r="E102" s="299">
        <v>224298.2</v>
      </c>
      <c r="F102" s="299"/>
    </row>
    <row r="103" spans="1:6" ht="12.75" customHeight="1" x14ac:dyDescent="0.2">
      <c r="A103" s="96"/>
      <c r="B103" s="97" t="s">
        <v>204</v>
      </c>
      <c r="C103" s="97" t="s">
        <v>147</v>
      </c>
      <c r="D103" s="298">
        <v>102115.87</v>
      </c>
      <c r="E103" s="299">
        <f>E104+E106+E108+E111</f>
        <v>102835.64</v>
      </c>
      <c r="F103" s="299">
        <f t="shared" si="2"/>
        <v>100.70485615996809</v>
      </c>
    </row>
    <row r="104" spans="1:6" ht="12.75" customHeight="1" x14ac:dyDescent="0.2">
      <c r="A104" s="96"/>
      <c r="B104" s="97" t="s">
        <v>32</v>
      </c>
      <c r="C104" s="97" t="s">
        <v>33</v>
      </c>
      <c r="D104" s="298"/>
      <c r="E104" s="299">
        <f>E105</f>
        <v>1228.8399999999999</v>
      </c>
      <c r="F104" s="299"/>
    </row>
    <row r="105" spans="1:6" ht="25.5" customHeight="1" x14ac:dyDescent="0.2">
      <c r="A105" s="96" t="s">
        <v>321</v>
      </c>
      <c r="B105" s="97" t="s">
        <v>42</v>
      </c>
      <c r="C105" s="97" t="s">
        <v>43</v>
      </c>
      <c r="D105" s="298"/>
      <c r="E105" s="299">
        <v>1228.8399999999999</v>
      </c>
      <c r="F105" s="299"/>
    </row>
    <row r="106" spans="1:6" ht="12.75" customHeight="1" x14ac:dyDescent="0.2">
      <c r="A106" s="96"/>
      <c r="B106" s="97" t="s">
        <v>9</v>
      </c>
      <c r="C106" s="97" t="s">
        <v>10</v>
      </c>
      <c r="D106" s="298"/>
      <c r="E106" s="299">
        <f>E107+E110</f>
        <v>96919.74</v>
      </c>
      <c r="F106" s="299"/>
    </row>
    <row r="107" spans="1:6" ht="12.75" customHeight="1" x14ac:dyDescent="0.2">
      <c r="A107" s="96" t="s">
        <v>322</v>
      </c>
      <c r="B107" s="97" t="s">
        <v>13</v>
      </c>
      <c r="C107" s="97" t="s">
        <v>14</v>
      </c>
      <c r="D107" s="298"/>
      <c r="E107" s="299">
        <v>96919.74</v>
      </c>
      <c r="F107" s="299"/>
    </row>
    <row r="108" spans="1:6" ht="12.75" customHeight="1" x14ac:dyDescent="0.2">
      <c r="A108" s="96"/>
      <c r="B108" s="111">
        <v>324</v>
      </c>
      <c r="C108" s="97"/>
      <c r="D108" s="298"/>
      <c r="E108" s="299">
        <f>E109</f>
        <v>711.06</v>
      </c>
      <c r="F108" s="299"/>
    </row>
    <row r="109" spans="1:6" ht="12.75" customHeight="1" x14ac:dyDescent="0.2">
      <c r="A109" s="96"/>
      <c r="B109" s="111">
        <v>3241</v>
      </c>
      <c r="C109" s="97" t="s">
        <v>409</v>
      </c>
      <c r="D109" s="298"/>
      <c r="E109" s="299">
        <v>711.06</v>
      </c>
      <c r="F109" s="299"/>
    </row>
    <row r="110" spans="1:6" ht="12.75" customHeight="1" x14ac:dyDescent="0.2">
      <c r="A110" s="96" t="s">
        <v>323</v>
      </c>
      <c r="B110" s="97" t="s">
        <v>15</v>
      </c>
      <c r="C110" s="97" t="s">
        <v>16</v>
      </c>
      <c r="D110" s="298"/>
      <c r="E110" s="299">
        <v>0</v>
      </c>
      <c r="F110" s="299"/>
    </row>
    <row r="111" spans="1:6" ht="12.75" customHeight="1" x14ac:dyDescent="0.2">
      <c r="A111" s="96"/>
      <c r="B111" s="97" t="s">
        <v>7</v>
      </c>
      <c r="C111" s="97" t="s">
        <v>8</v>
      </c>
      <c r="D111" s="298"/>
      <c r="E111" s="299">
        <f>E112+E113</f>
        <v>3976</v>
      </c>
      <c r="F111" s="299"/>
    </row>
    <row r="112" spans="1:6" ht="12.75" customHeight="1" x14ac:dyDescent="0.2">
      <c r="A112" s="96" t="s">
        <v>324</v>
      </c>
      <c r="B112" s="97" t="s">
        <v>51</v>
      </c>
      <c r="C112" s="97" t="s">
        <v>52</v>
      </c>
      <c r="D112" s="298"/>
      <c r="E112" s="299">
        <v>3976</v>
      </c>
      <c r="F112" s="299"/>
    </row>
    <row r="113" spans="1:6" ht="12.75" customHeight="1" x14ac:dyDescent="0.2">
      <c r="A113" s="96" t="s">
        <v>325</v>
      </c>
      <c r="B113" s="97" t="s">
        <v>239</v>
      </c>
      <c r="C113" s="97" t="s">
        <v>240</v>
      </c>
      <c r="D113" s="298"/>
      <c r="E113" s="299">
        <v>0</v>
      </c>
      <c r="F113" s="299"/>
    </row>
    <row r="114" spans="1:6" ht="12.75" customHeight="1" x14ac:dyDescent="0.2">
      <c r="A114" s="96"/>
      <c r="B114" s="111">
        <v>4</v>
      </c>
      <c r="C114" s="97" t="s">
        <v>396</v>
      </c>
      <c r="D114" s="298">
        <v>598</v>
      </c>
      <c r="E114" s="299">
        <v>600</v>
      </c>
      <c r="F114" s="299">
        <f t="shared" si="2"/>
        <v>100.33444816053512</v>
      </c>
    </row>
    <row r="115" spans="1:6" ht="12.75" customHeight="1" x14ac:dyDescent="0.2">
      <c r="A115" s="96"/>
      <c r="B115" s="111">
        <v>42</v>
      </c>
      <c r="C115" s="97" t="s">
        <v>397</v>
      </c>
      <c r="D115" s="298">
        <v>598</v>
      </c>
      <c r="E115" s="299">
        <v>600</v>
      </c>
      <c r="F115" s="299">
        <f t="shared" si="2"/>
        <v>100.33444816053512</v>
      </c>
    </row>
    <row r="116" spans="1:6" ht="12.75" customHeight="1" x14ac:dyDescent="0.2">
      <c r="A116" s="96" t="s">
        <v>326</v>
      </c>
      <c r="B116" s="111">
        <v>424</v>
      </c>
      <c r="C116" s="97" t="s">
        <v>57</v>
      </c>
      <c r="D116" s="298"/>
      <c r="E116" s="299">
        <v>600</v>
      </c>
      <c r="F116" s="299"/>
    </row>
    <row r="117" spans="1:6" ht="12.75" customHeight="1" x14ac:dyDescent="0.2">
      <c r="A117" s="96"/>
      <c r="B117" s="98" t="s">
        <v>241</v>
      </c>
      <c r="C117" s="97" t="s">
        <v>242</v>
      </c>
      <c r="D117" s="298"/>
      <c r="E117" s="299"/>
      <c r="F117" s="299"/>
    </row>
    <row r="118" spans="1:6" ht="12.75" customHeight="1" x14ac:dyDescent="0.2">
      <c r="A118" s="96"/>
      <c r="B118" s="98" t="s">
        <v>243</v>
      </c>
      <c r="C118" s="97" t="s">
        <v>244</v>
      </c>
      <c r="D118" s="298">
        <v>13473.94</v>
      </c>
      <c r="E118" s="299">
        <f>E119</f>
        <v>18072.350000000002</v>
      </c>
      <c r="F118" s="299">
        <f t="shared" si="2"/>
        <v>134.12817631665274</v>
      </c>
    </row>
    <row r="119" spans="1:6" ht="12.75" customHeight="1" x14ac:dyDescent="0.2">
      <c r="A119" s="96"/>
      <c r="B119" s="98" t="s">
        <v>0</v>
      </c>
      <c r="C119" s="97" t="s">
        <v>245</v>
      </c>
      <c r="D119" s="298">
        <v>13473.94</v>
      </c>
      <c r="E119" s="299">
        <f>E120</f>
        <v>18072.350000000002</v>
      </c>
      <c r="F119" s="299">
        <f t="shared" si="2"/>
        <v>134.12817631665274</v>
      </c>
    </row>
    <row r="120" spans="1:6" x14ac:dyDescent="0.2">
      <c r="A120" s="96"/>
      <c r="B120" s="97" t="s">
        <v>203</v>
      </c>
      <c r="C120" s="97" t="s">
        <v>148</v>
      </c>
      <c r="D120" s="298">
        <v>13473.94</v>
      </c>
      <c r="E120" s="299">
        <f>E121</f>
        <v>18072.350000000002</v>
      </c>
      <c r="F120" s="299">
        <f t="shared" si="2"/>
        <v>134.12817631665274</v>
      </c>
    </row>
    <row r="121" spans="1:6" ht="12.75" customHeight="1" x14ac:dyDescent="0.2">
      <c r="A121" s="96"/>
      <c r="B121" s="97" t="s">
        <v>204</v>
      </c>
      <c r="C121" s="97" t="s">
        <v>147</v>
      </c>
      <c r="D121" s="298">
        <v>13473.94</v>
      </c>
      <c r="E121" s="299">
        <f>E122+E126+E124</f>
        <v>18072.350000000002</v>
      </c>
      <c r="F121" s="299">
        <f t="shared" si="2"/>
        <v>134.12817631665274</v>
      </c>
    </row>
    <row r="122" spans="1:6" ht="12.75" customHeight="1" x14ac:dyDescent="0.2">
      <c r="A122" s="96"/>
      <c r="B122" s="97" t="s">
        <v>32</v>
      </c>
      <c r="C122" s="97" t="s">
        <v>33</v>
      </c>
      <c r="D122" s="298"/>
      <c r="E122" s="299">
        <f>E123</f>
        <v>15918.62</v>
      </c>
      <c r="F122" s="299"/>
    </row>
    <row r="123" spans="1:6" ht="12.75" customHeight="1" x14ac:dyDescent="0.2">
      <c r="A123" s="96" t="s">
        <v>327</v>
      </c>
      <c r="B123" s="97" t="s">
        <v>39</v>
      </c>
      <c r="C123" s="97" t="s">
        <v>40</v>
      </c>
      <c r="D123" s="298"/>
      <c r="E123" s="299">
        <v>15918.62</v>
      </c>
      <c r="F123" s="299"/>
    </row>
    <row r="124" spans="1:6" ht="12.75" customHeight="1" x14ac:dyDescent="0.2">
      <c r="A124" s="96"/>
      <c r="B124" s="111">
        <v>323</v>
      </c>
      <c r="C124" s="97" t="s">
        <v>10</v>
      </c>
      <c r="D124" s="298"/>
      <c r="E124" s="299">
        <f>E125</f>
        <v>1332.9</v>
      </c>
      <c r="F124" s="299"/>
    </row>
    <row r="125" spans="1:6" ht="12.75" customHeight="1" x14ac:dyDescent="0.2">
      <c r="A125" s="96"/>
      <c r="B125" s="111">
        <v>3232</v>
      </c>
      <c r="C125" s="97" t="s">
        <v>392</v>
      </c>
      <c r="D125" s="298"/>
      <c r="E125" s="299">
        <v>1332.9</v>
      </c>
      <c r="F125" s="299"/>
    </row>
    <row r="126" spans="1:6" ht="12.75" customHeight="1" x14ac:dyDescent="0.2">
      <c r="A126" s="96"/>
      <c r="B126" s="111">
        <v>329</v>
      </c>
      <c r="C126" s="97" t="s">
        <v>25</v>
      </c>
      <c r="D126" s="298"/>
      <c r="E126" s="299">
        <f>E127</f>
        <v>820.83</v>
      </c>
      <c r="F126" s="299"/>
    </row>
    <row r="127" spans="1:6" ht="12.75" customHeight="1" x14ac:dyDescent="0.2">
      <c r="A127" s="96"/>
      <c r="B127" s="111">
        <v>3296</v>
      </c>
      <c r="C127" s="97"/>
      <c r="D127" s="298"/>
      <c r="E127" s="299">
        <v>820.83</v>
      </c>
      <c r="F127" s="299"/>
    </row>
    <row r="128" spans="1:6" ht="12.75" customHeight="1" x14ac:dyDescent="0.2">
      <c r="A128" s="96"/>
      <c r="B128" s="98" t="s">
        <v>328</v>
      </c>
      <c r="C128" s="97" t="s">
        <v>329</v>
      </c>
      <c r="D128" s="298">
        <v>12910.63</v>
      </c>
      <c r="E128" s="299">
        <v>2903.24</v>
      </c>
      <c r="F128" s="299">
        <f t="shared" si="2"/>
        <v>22.487206278857037</v>
      </c>
    </row>
    <row r="129" spans="1:6" ht="12.75" customHeight="1" x14ac:dyDescent="0.2">
      <c r="A129" s="96"/>
      <c r="B129" s="98" t="s">
        <v>0</v>
      </c>
      <c r="C129" s="97" t="s">
        <v>245</v>
      </c>
      <c r="D129" s="298">
        <v>12910.63</v>
      </c>
      <c r="E129" s="299">
        <v>2903.24</v>
      </c>
      <c r="F129" s="299">
        <f t="shared" si="2"/>
        <v>22.487206278857037</v>
      </c>
    </row>
    <row r="130" spans="1:6" x14ac:dyDescent="0.2">
      <c r="A130" s="96"/>
      <c r="B130" s="97" t="s">
        <v>203</v>
      </c>
      <c r="C130" s="97" t="s">
        <v>148</v>
      </c>
      <c r="D130" s="298">
        <v>12910.63</v>
      </c>
      <c r="E130" s="299">
        <f>E131+E138</f>
        <v>9813.9699999999993</v>
      </c>
      <c r="F130" s="299">
        <f t="shared" si="2"/>
        <v>76.014648394385091</v>
      </c>
    </row>
    <row r="131" spans="1:6" ht="12.75" customHeight="1" x14ac:dyDescent="0.2">
      <c r="A131" s="96"/>
      <c r="B131" s="97" t="s">
        <v>227</v>
      </c>
      <c r="C131" s="97" t="s">
        <v>228</v>
      </c>
      <c r="D131" s="298">
        <v>12910.63</v>
      </c>
      <c r="E131" s="299">
        <f>E132+E134+E136</f>
        <v>8275.17</v>
      </c>
      <c r="F131" s="299">
        <f t="shared" si="2"/>
        <v>64.095787734603192</v>
      </c>
    </row>
    <row r="132" spans="1:6" ht="12.75" customHeight="1" x14ac:dyDescent="0.2">
      <c r="A132" s="96"/>
      <c r="B132" s="97" t="s">
        <v>229</v>
      </c>
      <c r="C132" s="97" t="s">
        <v>230</v>
      </c>
      <c r="D132" s="298"/>
      <c r="E132" s="299">
        <f>E133</f>
        <v>6759.8</v>
      </c>
      <c r="F132" s="299"/>
    </row>
    <row r="133" spans="1:6" ht="12.75" customHeight="1" x14ac:dyDescent="0.2">
      <c r="A133" s="96" t="s">
        <v>330</v>
      </c>
      <c r="B133" s="97" t="s">
        <v>231</v>
      </c>
      <c r="C133" s="97" t="s">
        <v>232</v>
      </c>
      <c r="D133" s="298"/>
      <c r="E133" s="299">
        <v>6759.8</v>
      </c>
      <c r="F133" s="299"/>
    </row>
    <row r="134" spans="1:6" ht="12.75" customHeight="1" x14ac:dyDescent="0.2">
      <c r="A134" s="96"/>
      <c r="B134" s="97" t="s">
        <v>233</v>
      </c>
      <c r="C134" s="97" t="s">
        <v>234</v>
      </c>
      <c r="D134" s="298"/>
      <c r="E134" s="299">
        <f>E135</f>
        <v>400</v>
      </c>
      <c r="F134" s="299"/>
    </row>
    <row r="135" spans="1:6" ht="12.75" customHeight="1" x14ac:dyDescent="0.2">
      <c r="A135" s="96" t="s">
        <v>331</v>
      </c>
      <c r="B135" s="97" t="s">
        <v>1</v>
      </c>
      <c r="C135" s="97" t="s">
        <v>234</v>
      </c>
      <c r="D135" s="298"/>
      <c r="E135" s="299">
        <v>400</v>
      </c>
      <c r="F135" s="299"/>
    </row>
    <row r="136" spans="1:6" ht="12.75" customHeight="1" x14ac:dyDescent="0.2">
      <c r="A136" s="96"/>
      <c r="B136" s="97" t="s">
        <v>235</v>
      </c>
      <c r="C136" s="97" t="s">
        <v>236</v>
      </c>
      <c r="D136" s="298"/>
      <c r="E136" s="299">
        <f>E137</f>
        <v>1115.3699999999999</v>
      </c>
      <c r="F136" s="299"/>
    </row>
    <row r="137" spans="1:6" ht="25.5" customHeight="1" x14ac:dyDescent="0.2">
      <c r="A137" s="96" t="s">
        <v>332</v>
      </c>
      <c r="B137" s="97" t="s">
        <v>237</v>
      </c>
      <c r="C137" s="97" t="s">
        <v>238</v>
      </c>
      <c r="D137" s="298"/>
      <c r="E137" s="299">
        <v>1115.3699999999999</v>
      </c>
      <c r="F137" s="299"/>
    </row>
    <row r="138" spans="1:6" x14ac:dyDescent="0.2">
      <c r="A138" s="96"/>
      <c r="B138" s="111">
        <v>32</v>
      </c>
      <c r="C138" s="97" t="s">
        <v>398</v>
      </c>
      <c r="D138" s="298"/>
      <c r="E138" s="299">
        <f>E139</f>
        <v>1538.8</v>
      </c>
      <c r="F138" s="299"/>
    </row>
    <row r="139" spans="1:6" x14ac:dyDescent="0.2">
      <c r="A139" s="96"/>
      <c r="B139" s="111">
        <v>321</v>
      </c>
      <c r="C139" s="97" t="s">
        <v>3</v>
      </c>
      <c r="D139" s="298"/>
      <c r="E139" s="299">
        <f>E140+E141</f>
        <v>1538.8</v>
      </c>
      <c r="F139" s="299"/>
    </row>
    <row r="140" spans="1:6" x14ac:dyDescent="0.2">
      <c r="A140" s="96"/>
      <c r="B140" s="111">
        <v>3211</v>
      </c>
      <c r="C140" s="97" t="s">
        <v>6</v>
      </c>
      <c r="D140" s="298"/>
      <c r="E140" s="299">
        <v>790</v>
      </c>
      <c r="F140" s="299"/>
    </row>
    <row r="141" spans="1:6" ht="25.5" x14ac:dyDescent="0.2">
      <c r="A141" s="96"/>
      <c r="B141" s="111">
        <v>3212</v>
      </c>
      <c r="C141" s="97" t="s">
        <v>214</v>
      </c>
      <c r="D141" s="298"/>
      <c r="E141" s="299">
        <v>748.8</v>
      </c>
      <c r="F141" s="299"/>
    </row>
    <row r="142" spans="1:6" ht="25.5" customHeight="1" x14ac:dyDescent="0.2">
      <c r="A142" s="96"/>
      <c r="B142" s="98" t="s">
        <v>411</v>
      </c>
      <c r="C142" s="97" t="s">
        <v>412</v>
      </c>
      <c r="D142" s="298">
        <v>1218.8800000000001</v>
      </c>
      <c r="E142" s="299">
        <v>0</v>
      </c>
      <c r="F142" s="299">
        <f t="shared" si="2"/>
        <v>0</v>
      </c>
    </row>
    <row r="143" spans="1:6" ht="25.5" customHeight="1" x14ac:dyDescent="0.2">
      <c r="A143" s="96"/>
      <c r="B143" s="98">
        <v>11001</v>
      </c>
      <c r="C143" s="97" t="s">
        <v>413</v>
      </c>
      <c r="D143" s="298">
        <v>1218.8800000000001</v>
      </c>
      <c r="E143" s="299">
        <v>0</v>
      </c>
      <c r="F143" s="299">
        <f t="shared" si="2"/>
        <v>0</v>
      </c>
    </row>
    <row r="144" spans="1:6" x14ac:dyDescent="0.2">
      <c r="A144" s="96"/>
      <c r="B144" s="97" t="s">
        <v>203</v>
      </c>
      <c r="C144" s="97" t="s">
        <v>148</v>
      </c>
      <c r="D144" s="298">
        <v>1218.8800000000001</v>
      </c>
      <c r="E144" s="299">
        <v>0</v>
      </c>
      <c r="F144" s="299">
        <f t="shared" si="2"/>
        <v>0</v>
      </c>
    </row>
    <row r="145" spans="1:6" ht="12.75" customHeight="1" x14ac:dyDescent="0.2">
      <c r="A145" s="96"/>
      <c r="B145" s="97" t="s">
        <v>204</v>
      </c>
      <c r="C145" s="97" t="s">
        <v>147</v>
      </c>
      <c r="D145" s="298">
        <v>1218.8800000000001</v>
      </c>
      <c r="E145" s="299">
        <v>0</v>
      </c>
      <c r="F145" s="299">
        <f t="shared" si="2"/>
        <v>0</v>
      </c>
    </row>
    <row r="146" spans="1:6" ht="12.75" customHeight="1" x14ac:dyDescent="0.2">
      <c r="A146" s="96"/>
      <c r="B146" s="111">
        <v>312</v>
      </c>
      <c r="C146" s="97" t="s">
        <v>234</v>
      </c>
      <c r="D146" s="298"/>
      <c r="E146" s="299">
        <v>0</v>
      </c>
      <c r="F146" s="299"/>
    </row>
    <row r="147" spans="1:6" ht="25.5" customHeight="1" x14ac:dyDescent="0.2">
      <c r="A147" s="96" t="s">
        <v>333</v>
      </c>
      <c r="B147" s="111">
        <v>3121</v>
      </c>
      <c r="C147" s="97" t="s">
        <v>234</v>
      </c>
      <c r="D147" s="298"/>
      <c r="E147" s="299">
        <v>0</v>
      </c>
      <c r="F147" s="299"/>
    </row>
    <row r="148" spans="1:6" ht="25.5" customHeight="1" x14ac:dyDescent="0.2">
      <c r="A148" s="96"/>
      <c r="B148" s="120" t="s">
        <v>414</v>
      </c>
      <c r="C148" s="97" t="s">
        <v>415</v>
      </c>
      <c r="D148" s="298">
        <v>1218.8800000000001</v>
      </c>
      <c r="E148" s="299">
        <v>0</v>
      </c>
      <c r="F148" s="299">
        <v>0</v>
      </c>
    </row>
    <row r="149" spans="1:6" ht="25.5" customHeight="1" x14ac:dyDescent="0.2">
      <c r="A149" s="96"/>
      <c r="B149" s="111">
        <v>11001</v>
      </c>
      <c r="C149" s="97" t="s">
        <v>413</v>
      </c>
      <c r="D149" s="298">
        <v>1218.8800000000001</v>
      </c>
      <c r="E149" s="299">
        <v>0</v>
      </c>
      <c r="F149" s="299">
        <v>0</v>
      </c>
    </row>
    <row r="150" spans="1:6" ht="25.5" customHeight="1" x14ac:dyDescent="0.2">
      <c r="A150" s="96"/>
      <c r="B150" s="111" t="s">
        <v>203</v>
      </c>
      <c r="C150" s="97" t="s">
        <v>148</v>
      </c>
      <c r="D150" s="298">
        <v>1218.8800000000001</v>
      </c>
      <c r="E150" s="299">
        <v>0</v>
      </c>
      <c r="F150" s="299">
        <v>0</v>
      </c>
    </row>
    <row r="151" spans="1:6" ht="25.5" customHeight="1" x14ac:dyDescent="0.2">
      <c r="A151" s="96"/>
      <c r="B151" s="111" t="s">
        <v>204</v>
      </c>
      <c r="C151" s="97" t="s">
        <v>147</v>
      </c>
      <c r="D151" s="298">
        <v>1218.8800000000001</v>
      </c>
      <c r="E151" s="299">
        <v>0</v>
      </c>
      <c r="F151" s="299">
        <v>0</v>
      </c>
    </row>
    <row r="152" spans="1:6" ht="25.5" customHeight="1" x14ac:dyDescent="0.2">
      <c r="A152" s="96"/>
      <c r="B152" s="111">
        <v>323</v>
      </c>
      <c r="C152" s="97" t="s">
        <v>416</v>
      </c>
      <c r="D152" s="298"/>
      <c r="E152" s="299"/>
      <c r="F152" s="299"/>
    </row>
    <row r="153" spans="1:6" ht="25.5" customHeight="1" x14ac:dyDescent="0.2">
      <c r="A153" s="96"/>
      <c r="B153" s="111">
        <v>3237</v>
      </c>
      <c r="C153" s="97" t="s">
        <v>14</v>
      </c>
      <c r="D153" s="298"/>
      <c r="E153" s="299"/>
      <c r="F153" s="299"/>
    </row>
    <row r="154" spans="1:6" ht="25.5" customHeight="1" x14ac:dyDescent="0.2">
      <c r="A154" s="96"/>
      <c r="B154" s="111">
        <v>3296</v>
      </c>
      <c r="C154" s="97" t="s">
        <v>240</v>
      </c>
      <c r="D154" s="298"/>
      <c r="E154" s="299"/>
      <c r="F154" s="299"/>
    </row>
    <row r="155" spans="1:6" ht="12.75" customHeight="1" x14ac:dyDescent="0.2">
      <c r="A155" s="96"/>
      <c r="B155" s="98" t="s">
        <v>267</v>
      </c>
      <c r="C155" s="97" t="s">
        <v>268</v>
      </c>
      <c r="D155" s="298">
        <v>33000</v>
      </c>
      <c r="E155" s="299">
        <f>E157+E184</f>
        <v>32312.320000000003</v>
      </c>
      <c r="F155" s="299">
        <f t="shared" ref="F155:F165" si="3">(E155/D155)*100</f>
        <v>97.916121212121226</v>
      </c>
    </row>
    <row r="156" spans="1:6" ht="12.75" customHeight="1" x14ac:dyDescent="0.2">
      <c r="A156" s="96"/>
      <c r="B156" s="98" t="s">
        <v>219</v>
      </c>
      <c r="C156" s="97" t="s">
        <v>220</v>
      </c>
      <c r="D156" s="298">
        <v>33000</v>
      </c>
      <c r="E156" s="299">
        <v>22260.5</v>
      </c>
      <c r="F156" s="299">
        <f t="shared" si="3"/>
        <v>67.456060606060603</v>
      </c>
    </row>
    <row r="157" spans="1:6" x14ac:dyDescent="0.2">
      <c r="A157" s="96"/>
      <c r="B157" s="97" t="s">
        <v>203</v>
      </c>
      <c r="C157" s="97" t="s">
        <v>148</v>
      </c>
      <c r="D157" s="298">
        <f>D156-D184</f>
        <v>25000</v>
      </c>
      <c r="E157" s="299">
        <v>31736.080000000002</v>
      </c>
      <c r="F157" s="299">
        <f t="shared" si="3"/>
        <v>126.94432</v>
      </c>
    </row>
    <row r="158" spans="1:6" ht="12.75" customHeight="1" x14ac:dyDescent="0.2">
      <c r="A158" s="96"/>
      <c r="B158" s="97" t="s">
        <v>227</v>
      </c>
      <c r="C158" s="97" t="s">
        <v>228</v>
      </c>
      <c r="D158" s="298">
        <v>14265.5</v>
      </c>
      <c r="E158" s="299">
        <v>14717.47</v>
      </c>
      <c r="F158" s="299">
        <f t="shared" si="3"/>
        <v>103.16827310644561</v>
      </c>
    </row>
    <row r="159" spans="1:6" ht="12.75" customHeight="1" x14ac:dyDescent="0.2">
      <c r="A159" s="96"/>
      <c r="B159" s="97" t="s">
        <v>229</v>
      </c>
      <c r="C159" s="97" t="s">
        <v>230</v>
      </c>
      <c r="D159" s="298"/>
      <c r="E159" s="299">
        <v>8403.6299999999992</v>
      </c>
      <c r="F159" s="299"/>
    </row>
    <row r="160" spans="1:6" ht="12.75" customHeight="1" x14ac:dyDescent="0.2">
      <c r="A160" s="96" t="s">
        <v>334</v>
      </c>
      <c r="B160" s="97" t="s">
        <v>231</v>
      </c>
      <c r="C160" s="97" t="s">
        <v>232</v>
      </c>
      <c r="D160" s="298"/>
      <c r="E160" s="299">
        <v>8403.6299999999992</v>
      </c>
      <c r="F160" s="299"/>
    </row>
    <row r="161" spans="1:6" ht="12.75" customHeight="1" x14ac:dyDescent="0.2">
      <c r="A161" s="96"/>
      <c r="B161" s="97" t="s">
        <v>233</v>
      </c>
      <c r="C161" s="97" t="s">
        <v>234</v>
      </c>
      <c r="D161" s="298"/>
      <c r="E161" s="299">
        <v>4927.25</v>
      </c>
      <c r="F161" s="299"/>
    </row>
    <row r="162" spans="1:6" ht="12.75" customHeight="1" x14ac:dyDescent="0.2">
      <c r="A162" s="96" t="s">
        <v>335</v>
      </c>
      <c r="B162" s="97" t="s">
        <v>1</v>
      </c>
      <c r="C162" s="97" t="s">
        <v>234</v>
      </c>
      <c r="D162" s="298"/>
      <c r="E162" s="299">
        <v>4927.25</v>
      </c>
      <c r="F162" s="299"/>
    </row>
    <row r="163" spans="1:6" ht="12.75" customHeight="1" x14ac:dyDescent="0.2">
      <c r="A163" s="96"/>
      <c r="B163" s="97" t="s">
        <v>235</v>
      </c>
      <c r="C163" s="97" t="s">
        <v>236</v>
      </c>
      <c r="D163" s="298"/>
      <c r="E163" s="299">
        <v>1386.59</v>
      </c>
      <c r="F163" s="299"/>
    </row>
    <row r="164" spans="1:6" ht="25.5" customHeight="1" x14ac:dyDescent="0.2">
      <c r="A164" s="96" t="s">
        <v>336</v>
      </c>
      <c r="B164" s="97" t="s">
        <v>237</v>
      </c>
      <c r="C164" s="97" t="s">
        <v>238</v>
      </c>
      <c r="D164" s="298"/>
      <c r="E164" s="299">
        <v>1386.59</v>
      </c>
      <c r="F164" s="299"/>
    </row>
    <row r="165" spans="1:6" ht="12.75" customHeight="1" x14ac:dyDescent="0.2">
      <c r="A165" s="96"/>
      <c r="B165" s="97" t="s">
        <v>204</v>
      </c>
      <c r="C165" s="97" t="s">
        <v>147</v>
      </c>
      <c r="D165" s="298">
        <f>D157-D158-D181</f>
        <v>10684.5</v>
      </c>
      <c r="E165" s="299">
        <v>16703.169999999998</v>
      </c>
      <c r="F165" s="299">
        <f t="shared" si="3"/>
        <v>156.33085310496512</v>
      </c>
    </row>
    <row r="166" spans="1:6" ht="12.75" customHeight="1" x14ac:dyDescent="0.2">
      <c r="A166" s="96"/>
      <c r="B166" s="111">
        <v>321</v>
      </c>
      <c r="C166" s="97" t="s">
        <v>3</v>
      </c>
      <c r="D166" s="298"/>
      <c r="E166" s="299">
        <v>1096</v>
      </c>
      <c r="F166" s="299"/>
    </row>
    <row r="167" spans="1:6" ht="12.75" customHeight="1" x14ac:dyDescent="0.2">
      <c r="A167" s="96"/>
      <c r="B167" s="111">
        <v>3211</v>
      </c>
      <c r="C167" s="97" t="s">
        <v>6</v>
      </c>
      <c r="D167" s="298"/>
      <c r="E167" s="299">
        <v>1096</v>
      </c>
      <c r="F167" s="299"/>
    </row>
    <row r="168" spans="1:6" ht="12.75" customHeight="1" x14ac:dyDescent="0.2">
      <c r="A168" s="96"/>
      <c r="B168" s="111">
        <v>3213</v>
      </c>
      <c r="C168" s="97" t="s">
        <v>31</v>
      </c>
      <c r="D168" s="298"/>
      <c r="E168" s="299">
        <v>0</v>
      </c>
      <c r="F168" s="299"/>
    </row>
    <row r="169" spans="1:6" ht="12.75" customHeight="1" x14ac:dyDescent="0.2">
      <c r="A169" s="96"/>
      <c r="B169" s="97" t="s">
        <v>32</v>
      </c>
      <c r="C169" s="97" t="s">
        <v>33</v>
      </c>
      <c r="D169" s="298"/>
      <c r="E169" s="299">
        <v>8566.6299999999992</v>
      </c>
      <c r="F169" s="299"/>
    </row>
    <row r="170" spans="1:6" ht="25.5" customHeight="1" x14ac:dyDescent="0.2">
      <c r="A170" s="96" t="s">
        <v>337</v>
      </c>
      <c r="B170" s="97" t="s">
        <v>42</v>
      </c>
      <c r="C170" s="97" t="s">
        <v>43</v>
      </c>
      <c r="D170" s="298"/>
      <c r="E170" s="299">
        <v>8566.6299999999992</v>
      </c>
      <c r="F170" s="299"/>
    </row>
    <row r="171" spans="1:6" ht="12.75" customHeight="1" x14ac:dyDescent="0.2">
      <c r="A171" s="96" t="s">
        <v>338</v>
      </c>
      <c r="B171" s="97" t="s">
        <v>46</v>
      </c>
      <c r="C171" s="97" t="s">
        <v>47</v>
      </c>
      <c r="D171" s="298"/>
      <c r="E171" s="299">
        <v>0</v>
      </c>
      <c r="F171" s="299"/>
    </row>
    <row r="172" spans="1:6" ht="12.75" customHeight="1" x14ac:dyDescent="0.2">
      <c r="A172" s="96"/>
      <c r="B172" s="97" t="s">
        <v>9</v>
      </c>
      <c r="C172" s="97" t="s">
        <v>10</v>
      </c>
      <c r="D172" s="298"/>
      <c r="E172" s="299">
        <v>3716.48</v>
      </c>
      <c r="F172" s="299"/>
    </row>
    <row r="173" spans="1:6" ht="25.5" customHeight="1" x14ac:dyDescent="0.2">
      <c r="A173" s="96" t="s">
        <v>339</v>
      </c>
      <c r="B173" s="97" t="s">
        <v>48</v>
      </c>
      <c r="C173" s="97" t="s">
        <v>49</v>
      </c>
      <c r="D173" s="298"/>
      <c r="E173" s="299">
        <v>581.28</v>
      </c>
      <c r="F173" s="299"/>
    </row>
    <row r="174" spans="1:6" ht="25.5" customHeight="1" x14ac:dyDescent="0.2">
      <c r="A174" s="96" t="s">
        <v>340</v>
      </c>
      <c r="B174" s="97" t="s">
        <v>17</v>
      </c>
      <c r="C174" s="97" t="s">
        <v>18</v>
      </c>
      <c r="D174" s="298"/>
      <c r="E174" s="299">
        <v>0</v>
      </c>
      <c r="F174" s="299"/>
    </row>
    <row r="175" spans="1:6" x14ac:dyDescent="0.2">
      <c r="A175" s="96"/>
      <c r="B175" s="111">
        <v>3234</v>
      </c>
      <c r="C175" s="97" t="s">
        <v>50</v>
      </c>
      <c r="D175" s="298"/>
      <c r="E175" s="299">
        <v>0</v>
      </c>
      <c r="F175" s="299"/>
    </row>
    <row r="176" spans="1:6" x14ac:dyDescent="0.2">
      <c r="A176" s="96"/>
      <c r="B176" s="111">
        <v>3235</v>
      </c>
      <c r="C176" s="97" t="s">
        <v>208</v>
      </c>
      <c r="D176" s="298"/>
      <c r="E176" s="299">
        <v>0</v>
      </c>
      <c r="F176" s="299"/>
    </row>
    <row r="177" spans="1:6" x14ac:dyDescent="0.2">
      <c r="A177" s="96"/>
      <c r="B177" s="111">
        <v>3237</v>
      </c>
      <c r="C177" s="97" t="s">
        <v>14</v>
      </c>
      <c r="D177" s="298"/>
      <c r="E177" s="299">
        <v>2004.92</v>
      </c>
      <c r="F177" s="299"/>
    </row>
    <row r="178" spans="1:6" ht="12.75" customHeight="1" x14ac:dyDescent="0.2">
      <c r="A178" s="96" t="s">
        <v>341</v>
      </c>
      <c r="B178" s="97" t="s">
        <v>15</v>
      </c>
      <c r="C178" s="97" t="s">
        <v>16</v>
      </c>
      <c r="D178" s="298"/>
      <c r="E178" s="299">
        <v>1130.28</v>
      </c>
      <c r="F178" s="299"/>
    </row>
    <row r="179" spans="1:6" ht="12.75" customHeight="1" x14ac:dyDescent="0.2">
      <c r="A179" s="96"/>
      <c r="B179" s="97" t="s">
        <v>7</v>
      </c>
      <c r="C179" s="97" t="s">
        <v>8</v>
      </c>
      <c r="D179" s="298"/>
      <c r="E179" s="299">
        <v>3264.06</v>
      </c>
      <c r="F179" s="299"/>
    </row>
    <row r="180" spans="1:6" ht="12.75" customHeight="1" x14ac:dyDescent="0.2">
      <c r="A180" s="96" t="s">
        <v>342</v>
      </c>
      <c r="B180" s="97" t="s">
        <v>120</v>
      </c>
      <c r="C180" s="97" t="s">
        <v>209</v>
      </c>
      <c r="D180" s="298"/>
      <c r="E180" s="299">
        <v>3264.06</v>
      </c>
      <c r="F180" s="299"/>
    </row>
    <row r="181" spans="1:6" ht="12.75" customHeight="1" x14ac:dyDescent="0.2">
      <c r="A181" s="96"/>
      <c r="B181" s="97" t="s">
        <v>211</v>
      </c>
      <c r="C181" s="97" t="s">
        <v>149</v>
      </c>
      <c r="D181" s="298">
        <v>50</v>
      </c>
      <c r="E181" s="299">
        <v>315.44</v>
      </c>
      <c r="F181" s="299">
        <f t="shared" ref="F181:F244" si="4">(E181/D181)*100</f>
        <v>630.88</v>
      </c>
    </row>
    <row r="182" spans="1:6" ht="12.75" customHeight="1" x14ac:dyDescent="0.2">
      <c r="A182" s="96"/>
      <c r="B182" s="97" t="s">
        <v>26</v>
      </c>
      <c r="C182" s="97" t="s">
        <v>27</v>
      </c>
      <c r="D182" s="298"/>
      <c r="E182" s="299">
        <v>315.44</v>
      </c>
      <c r="F182" s="299"/>
    </row>
    <row r="183" spans="1:6" ht="25.5" customHeight="1" x14ac:dyDescent="0.2">
      <c r="A183" s="96" t="s">
        <v>343</v>
      </c>
      <c r="B183" s="97" t="s">
        <v>28</v>
      </c>
      <c r="C183" s="97" t="s">
        <v>29</v>
      </c>
      <c r="D183" s="298"/>
      <c r="E183" s="299">
        <v>315.44</v>
      </c>
      <c r="F183" s="299"/>
    </row>
    <row r="184" spans="1:6" ht="25.5" x14ac:dyDescent="0.2">
      <c r="A184" s="96"/>
      <c r="B184" s="97" t="s">
        <v>259</v>
      </c>
      <c r="C184" s="97" t="s">
        <v>151</v>
      </c>
      <c r="D184" s="298">
        <v>8000</v>
      </c>
      <c r="E184" s="299">
        <v>576.24</v>
      </c>
      <c r="F184" s="299">
        <f t="shared" si="4"/>
        <v>7.2029999999999994</v>
      </c>
    </row>
    <row r="185" spans="1:6" ht="25.5" x14ac:dyDescent="0.2">
      <c r="A185" s="96"/>
      <c r="B185" s="97" t="s">
        <v>260</v>
      </c>
      <c r="C185" s="97" t="s">
        <v>150</v>
      </c>
      <c r="D185" s="298">
        <v>2374.83</v>
      </c>
      <c r="E185" s="299">
        <v>576.24</v>
      </c>
      <c r="F185" s="299">
        <f t="shared" si="4"/>
        <v>24.264473667588842</v>
      </c>
    </row>
    <row r="186" spans="1:6" ht="12.75" customHeight="1" x14ac:dyDescent="0.2">
      <c r="A186" s="96"/>
      <c r="B186" s="111">
        <v>424</v>
      </c>
      <c r="C186" s="97" t="s">
        <v>57</v>
      </c>
      <c r="D186" s="298"/>
      <c r="E186" s="299">
        <v>576.24</v>
      </c>
      <c r="F186" s="299"/>
    </row>
    <row r="187" spans="1:6" ht="13.5" customHeight="1" x14ac:dyDescent="0.2">
      <c r="A187" s="96" t="s">
        <v>344</v>
      </c>
      <c r="B187" s="111">
        <v>4241</v>
      </c>
      <c r="C187" s="97" t="s">
        <v>57</v>
      </c>
      <c r="D187" s="298"/>
      <c r="E187" s="299">
        <v>576.24</v>
      </c>
      <c r="F187" s="299"/>
    </row>
    <row r="188" spans="1:6" ht="12.75" customHeight="1" x14ac:dyDescent="0.2">
      <c r="A188" s="96"/>
      <c r="B188" s="98" t="s">
        <v>246</v>
      </c>
      <c r="C188" s="97" t="s">
        <v>247</v>
      </c>
      <c r="D188" s="298"/>
      <c r="E188" s="299">
        <v>0</v>
      </c>
      <c r="F188" s="299"/>
    </row>
    <row r="189" spans="1:6" ht="12.75" customHeight="1" x14ac:dyDescent="0.2">
      <c r="A189" s="96"/>
      <c r="B189" s="98" t="s">
        <v>248</v>
      </c>
      <c r="C189" s="97" t="s">
        <v>249</v>
      </c>
      <c r="D189" s="298"/>
      <c r="E189" s="299">
        <v>0</v>
      </c>
      <c r="F189" s="299"/>
    </row>
    <row r="190" spans="1:6" x14ac:dyDescent="0.2">
      <c r="A190" s="96"/>
      <c r="B190" s="97" t="s">
        <v>203</v>
      </c>
      <c r="C190" s="97" t="s">
        <v>148</v>
      </c>
      <c r="D190" s="298"/>
      <c r="E190" s="299">
        <v>0</v>
      </c>
      <c r="F190" s="299"/>
    </row>
    <row r="191" spans="1:6" ht="12.75" customHeight="1" x14ac:dyDescent="0.2">
      <c r="A191" s="96"/>
      <c r="B191" s="97" t="s">
        <v>227</v>
      </c>
      <c r="C191" s="97" t="s">
        <v>228</v>
      </c>
      <c r="D191" s="298"/>
      <c r="E191" s="299">
        <v>0</v>
      </c>
      <c r="F191" s="299"/>
    </row>
    <row r="192" spans="1:6" ht="12.75" customHeight="1" x14ac:dyDescent="0.2">
      <c r="A192" s="96"/>
      <c r="B192" s="97" t="s">
        <v>233</v>
      </c>
      <c r="C192" s="97" t="s">
        <v>234</v>
      </c>
      <c r="D192" s="298"/>
      <c r="E192" s="299">
        <v>0</v>
      </c>
      <c r="F192" s="299"/>
    </row>
    <row r="193" spans="1:6" ht="12.75" customHeight="1" x14ac:dyDescent="0.2">
      <c r="A193" s="96" t="s">
        <v>345</v>
      </c>
      <c r="B193" s="97" t="s">
        <v>1</v>
      </c>
      <c r="C193" s="97" t="s">
        <v>234</v>
      </c>
      <c r="D193" s="298"/>
      <c r="E193" s="299">
        <v>0</v>
      </c>
      <c r="F193" s="299"/>
    </row>
    <row r="194" spans="1:6" ht="12.75" customHeight="1" x14ac:dyDescent="0.2">
      <c r="A194" s="96"/>
      <c r="B194" s="97" t="s">
        <v>204</v>
      </c>
      <c r="C194" s="97" t="s">
        <v>147</v>
      </c>
      <c r="D194" s="298"/>
      <c r="E194" s="299">
        <v>0</v>
      </c>
      <c r="F194" s="299"/>
    </row>
    <row r="195" spans="1:6" ht="12.75" customHeight="1" x14ac:dyDescent="0.2">
      <c r="A195" s="96"/>
      <c r="B195" s="97" t="s">
        <v>2</v>
      </c>
      <c r="C195" s="97" t="s">
        <v>3</v>
      </c>
      <c r="D195" s="298"/>
      <c r="E195" s="299">
        <v>0</v>
      </c>
      <c r="F195" s="299"/>
    </row>
    <row r="196" spans="1:6" ht="12.75" customHeight="1" x14ac:dyDescent="0.2">
      <c r="A196" s="96" t="s">
        <v>346</v>
      </c>
      <c r="B196" s="97" t="s">
        <v>5</v>
      </c>
      <c r="C196" s="97" t="s">
        <v>6</v>
      </c>
      <c r="D196" s="298"/>
      <c r="E196" s="299">
        <v>0</v>
      </c>
      <c r="F196" s="299"/>
    </row>
    <row r="197" spans="1:6" ht="12.75" customHeight="1" x14ac:dyDescent="0.2">
      <c r="A197" s="96"/>
      <c r="B197" s="97" t="s">
        <v>32</v>
      </c>
      <c r="C197" s="97" t="s">
        <v>33</v>
      </c>
      <c r="D197" s="298"/>
      <c r="E197" s="299">
        <v>0</v>
      </c>
      <c r="F197" s="299"/>
    </row>
    <row r="198" spans="1:6" ht="25.5" customHeight="1" x14ac:dyDescent="0.2">
      <c r="A198" s="96" t="s">
        <v>347</v>
      </c>
      <c r="B198" s="97" t="s">
        <v>42</v>
      </c>
      <c r="C198" s="97" t="s">
        <v>43</v>
      </c>
      <c r="D198" s="298"/>
      <c r="E198" s="299">
        <v>0</v>
      </c>
      <c r="F198" s="299"/>
    </row>
    <row r="199" spans="1:6" ht="12.75" customHeight="1" x14ac:dyDescent="0.2">
      <c r="A199" s="96"/>
      <c r="B199" s="97" t="s">
        <v>7</v>
      </c>
      <c r="C199" s="97" t="s">
        <v>8</v>
      </c>
      <c r="D199" s="298"/>
      <c r="E199" s="299">
        <v>0</v>
      </c>
      <c r="F199" s="299"/>
    </row>
    <row r="200" spans="1:6" ht="12.75" customHeight="1" x14ac:dyDescent="0.2">
      <c r="A200" s="96"/>
      <c r="B200" s="111">
        <v>3292</v>
      </c>
      <c r="C200" s="97" t="s">
        <v>216</v>
      </c>
      <c r="D200" s="298"/>
      <c r="E200" s="299">
        <v>0</v>
      </c>
      <c r="F200" s="299"/>
    </row>
    <row r="201" spans="1:6" ht="12.75" customHeight="1" x14ac:dyDescent="0.2">
      <c r="A201" s="96" t="s">
        <v>348</v>
      </c>
      <c r="B201" s="111">
        <v>3293</v>
      </c>
      <c r="C201" s="97" t="s">
        <v>209</v>
      </c>
      <c r="D201" s="298"/>
      <c r="E201" s="299">
        <v>0</v>
      </c>
      <c r="F201" s="299"/>
    </row>
    <row r="202" spans="1:6" ht="25.5" customHeight="1" x14ac:dyDescent="0.2">
      <c r="A202" s="96"/>
      <c r="B202" s="121">
        <v>58800</v>
      </c>
      <c r="C202" s="121" t="s">
        <v>250</v>
      </c>
      <c r="D202" s="301">
        <v>4016.82</v>
      </c>
      <c r="E202" s="300">
        <v>7314.31</v>
      </c>
      <c r="F202" s="300">
        <f t="shared" si="4"/>
        <v>182.09205291748199</v>
      </c>
    </row>
    <row r="203" spans="1:6" x14ac:dyDescent="0.2">
      <c r="A203" s="96"/>
      <c r="B203" s="121" t="s">
        <v>203</v>
      </c>
      <c r="C203" s="121" t="s">
        <v>148</v>
      </c>
      <c r="D203" s="301">
        <v>4016.82</v>
      </c>
      <c r="E203" s="299">
        <v>7314.31</v>
      </c>
      <c r="F203" s="299">
        <f t="shared" si="4"/>
        <v>182.09205291748199</v>
      </c>
    </row>
    <row r="204" spans="1:6" ht="12.75" customHeight="1" x14ac:dyDescent="0.2">
      <c r="A204" s="96"/>
      <c r="B204" s="121" t="s">
        <v>227</v>
      </c>
      <c r="C204" s="121" t="s">
        <v>228</v>
      </c>
      <c r="D204" s="301">
        <v>4016.82</v>
      </c>
      <c r="E204" s="299">
        <v>4952.43</v>
      </c>
      <c r="F204" s="299">
        <f t="shared" si="4"/>
        <v>123.29230585388441</v>
      </c>
    </row>
    <row r="205" spans="1:6" ht="12.75" customHeight="1" x14ac:dyDescent="0.2">
      <c r="A205" s="96"/>
      <c r="B205" s="97" t="s">
        <v>233</v>
      </c>
      <c r="C205" s="97" t="s">
        <v>234</v>
      </c>
      <c r="D205" s="298"/>
      <c r="E205" s="299">
        <v>4952.43</v>
      </c>
      <c r="F205" s="299"/>
    </row>
    <row r="206" spans="1:6" ht="12.75" customHeight="1" x14ac:dyDescent="0.2">
      <c r="A206" s="96" t="s">
        <v>349</v>
      </c>
      <c r="B206" s="97" t="s">
        <v>1</v>
      </c>
      <c r="C206" s="97" t="s">
        <v>234</v>
      </c>
      <c r="D206" s="298"/>
      <c r="E206" s="299">
        <v>4952.43</v>
      </c>
      <c r="F206" s="299"/>
    </row>
    <row r="207" spans="1:6" ht="12.75" customHeight="1" x14ac:dyDescent="0.2">
      <c r="A207" s="96"/>
      <c r="B207" s="97" t="s">
        <v>204</v>
      </c>
      <c r="C207" s="97" t="s">
        <v>147</v>
      </c>
      <c r="D207" s="298">
        <v>0</v>
      </c>
      <c r="E207" s="299">
        <v>2361.88</v>
      </c>
      <c r="F207" s="299"/>
    </row>
    <row r="208" spans="1:6" ht="12.75" customHeight="1" x14ac:dyDescent="0.2">
      <c r="A208" s="96"/>
      <c r="B208" s="97" t="s">
        <v>2</v>
      </c>
      <c r="C208" s="97" t="s">
        <v>3</v>
      </c>
      <c r="D208" s="298"/>
      <c r="E208" s="299">
        <v>894</v>
      </c>
      <c r="F208" s="299"/>
    </row>
    <row r="209" spans="1:6" ht="12.75" customHeight="1" x14ac:dyDescent="0.2">
      <c r="A209" s="96" t="s">
        <v>350</v>
      </c>
      <c r="B209" s="97" t="s">
        <v>5</v>
      </c>
      <c r="C209" s="97" t="s">
        <v>6</v>
      </c>
      <c r="D209" s="298"/>
      <c r="E209" s="299">
        <v>894</v>
      </c>
      <c r="F209" s="299"/>
    </row>
    <row r="210" spans="1:6" ht="12.75" customHeight="1" x14ac:dyDescent="0.2">
      <c r="A210" s="96"/>
      <c r="B210" s="97" t="s">
        <v>32</v>
      </c>
      <c r="C210" s="97" t="s">
        <v>33</v>
      </c>
      <c r="D210" s="298"/>
      <c r="E210" s="299">
        <v>1211.1300000000001</v>
      </c>
      <c r="F210" s="299"/>
    </row>
    <row r="211" spans="1:6" ht="25.5" customHeight="1" x14ac:dyDescent="0.2">
      <c r="A211" s="96" t="s">
        <v>351</v>
      </c>
      <c r="B211" s="97" t="s">
        <v>42</v>
      </c>
      <c r="C211" s="97" t="s">
        <v>43</v>
      </c>
      <c r="D211" s="298"/>
      <c r="E211" s="299">
        <v>29.99</v>
      </c>
      <c r="F211" s="299"/>
    </row>
    <row r="212" spans="1:6" ht="12.75" customHeight="1" x14ac:dyDescent="0.2">
      <c r="A212" s="96" t="s">
        <v>352</v>
      </c>
      <c r="B212" s="97" t="s">
        <v>46</v>
      </c>
      <c r="C212" s="97" t="s">
        <v>47</v>
      </c>
      <c r="D212" s="298"/>
      <c r="E212" s="299">
        <v>1181.1400000000001</v>
      </c>
      <c r="F212" s="299"/>
    </row>
    <row r="213" spans="1:6" ht="12.75" customHeight="1" x14ac:dyDescent="0.2">
      <c r="A213" s="96"/>
      <c r="B213" s="97" t="s">
        <v>9</v>
      </c>
      <c r="C213" s="97" t="s">
        <v>10</v>
      </c>
      <c r="D213" s="298"/>
      <c r="E213" s="299">
        <v>256.75</v>
      </c>
      <c r="F213" s="299"/>
    </row>
    <row r="214" spans="1:6" ht="25.5" customHeight="1" x14ac:dyDescent="0.2">
      <c r="A214" s="96" t="s">
        <v>353</v>
      </c>
      <c r="B214" s="97" t="s">
        <v>48</v>
      </c>
      <c r="C214" s="97" t="s">
        <v>49</v>
      </c>
      <c r="D214" s="298"/>
      <c r="E214" s="299">
        <v>12.49</v>
      </c>
      <c r="F214" s="299"/>
    </row>
    <row r="215" spans="1:6" ht="12.75" customHeight="1" x14ac:dyDescent="0.2">
      <c r="A215" s="96" t="s">
        <v>354</v>
      </c>
      <c r="B215" s="97" t="s">
        <v>15</v>
      </c>
      <c r="C215" s="97" t="s">
        <v>16</v>
      </c>
      <c r="D215" s="298"/>
      <c r="E215" s="299">
        <v>244.26</v>
      </c>
      <c r="F215" s="299"/>
    </row>
    <row r="216" spans="1:6" ht="12.75" customHeight="1" x14ac:dyDescent="0.2">
      <c r="A216" s="96"/>
      <c r="B216" s="98" t="s">
        <v>251</v>
      </c>
      <c r="C216" s="97" t="s">
        <v>252</v>
      </c>
      <c r="D216" s="298">
        <v>1600</v>
      </c>
      <c r="E216" s="298">
        <v>1600</v>
      </c>
      <c r="F216" s="299">
        <f t="shared" si="4"/>
        <v>100</v>
      </c>
    </row>
    <row r="217" spans="1:6" ht="12.75" customHeight="1" x14ac:dyDescent="0.2">
      <c r="A217" s="96"/>
      <c r="B217" s="98" t="s">
        <v>0</v>
      </c>
      <c r="C217" s="97" t="s">
        <v>245</v>
      </c>
      <c r="D217" s="298">
        <v>1600</v>
      </c>
      <c r="E217" s="298">
        <v>1600</v>
      </c>
      <c r="F217" s="299">
        <f t="shared" si="4"/>
        <v>100</v>
      </c>
    </row>
    <row r="218" spans="1:6" x14ac:dyDescent="0.2">
      <c r="A218" s="96"/>
      <c r="B218" s="97" t="s">
        <v>203</v>
      </c>
      <c r="C218" s="97" t="s">
        <v>148</v>
      </c>
      <c r="D218" s="298">
        <v>1600</v>
      </c>
      <c r="E218" s="298">
        <f>E220+E223+E226</f>
        <v>1600</v>
      </c>
      <c r="F218" s="299">
        <f t="shared" si="4"/>
        <v>100</v>
      </c>
    </row>
    <row r="219" spans="1:6" ht="12.75" customHeight="1" x14ac:dyDescent="0.2">
      <c r="A219" s="96"/>
      <c r="B219" s="97" t="s">
        <v>204</v>
      </c>
      <c r="C219" s="97" t="s">
        <v>147</v>
      </c>
      <c r="D219" s="298">
        <v>1600</v>
      </c>
      <c r="E219" s="298">
        <f>E220+E223</f>
        <v>374.97</v>
      </c>
      <c r="F219" s="299">
        <f t="shared" si="4"/>
        <v>23.435625000000002</v>
      </c>
    </row>
    <row r="220" spans="1:6" ht="12.75" customHeight="1" x14ac:dyDescent="0.2">
      <c r="A220" s="96"/>
      <c r="B220" s="97" t="s">
        <v>2</v>
      </c>
      <c r="C220" s="97" t="s">
        <v>3</v>
      </c>
      <c r="D220" s="298"/>
      <c r="E220" s="299">
        <f>E221+E222</f>
        <v>311.98</v>
      </c>
      <c r="F220" s="299"/>
    </row>
    <row r="221" spans="1:6" ht="12.75" customHeight="1" x14ac:dyDescent="0.2">
      <c r="A221" s="96" t="s">
        <v>355</v>
      </c>
      <c r="B221" s="97" t="s">
        <v>5</v>
      </c>
      <c r="C221" s="97" t="s">
        <v>6</v>
      </c>
      <c r="D221" s="298"/>
      <c r="E221" s="299">
        <v>221.48</v>
      </c>
      <c r="F221" s="299"/>
    </row>
    <row r="222" spans="1:6" ht="12.75" customHeight="1" x14ac:dyDescent="0.2">
      <c r="A222" s="96"/>
      <c r="B222" s="111">
        <v>3214</v>
      </c>
      <c r="C222" s="97" t="s">
        <v>480</v>
      </c>
      <c r="D222" s="298"/>
      <c r="E222" s="299">
        <v>90.5</v>
      </c>
      <c r="F222" s="299"/>
    </row>
    <row r="223" spans="1:6" ht="12.75" customHeight="1" x14ac:dyDescent="0.2">
      <c r="A223" s="96"/>
      <c r="B223" s="97" t="s">
        <v>32</v>
      </c>
      <c r="C223" s="97" t="s">
        <v>33</v>
      </c>
      <c r="D223" s="298"/>
      <c r="E223" s="299">
        <v>62.99</v>
      </c>
      <c r="F223" s="299"/>
    </row>
    <row r="224" spans="1:6" ht="25.5" customHeight="1" x14ac:dyDescent="0.2">
      <c r="A224" s="96" t="s">
        <v>356</v>
      </c>
      <c r="B224" s="97" t="s">
        <v>42</v>
      </c>
      <c r="C224" s="97" t="s">
        <v>43</v>
      </c>
      <c r="D224" s="298"/>
      <c r="E224" s="299">
        <v>62.99</v>
      </c>
      <c r="F224" s="299"/>
    </row>
    <row r="225" spans="1:6" ht="12.75" customHeight="1" x14ac:dyDescent="0.2">
      <c r="A225" s="96" t="s">
        <v>357</v>
      </c>
      <c r="B225" s="97" t="s">
        <v>46</v>
      </c>
      <c r="C225" s="97" t="s">
        <v>47</v>
      </c>
      <c r="D225" s="298"/>
      <c r="E225" s="299">
        <v>0</v>
      </c>
      <c r="F225" s="299"/>
    </row>
    <row r="226" spans="1:6" ht="12.75" customHeight="1" x14ac:dyDescent="0.2">
      <c r="A226" s="96"/>
      <c r="B226" s="111">
        <v>323</v>
      </c>
      <c r="C226" s="97" t="s">
        <v>482</v>
      </c>
      <c r="D226" s="298"/>
      <c r="E226" s="299">
        <f>E227+E228</f>
        <v>1225.03</v>
      </c>
      <c r="F226" s="299"/>
    </row>
    <row r="227" spans="1:6" ht="12.75" customHeight="1" x14ac:dyDescent="0.2">
      <c r="A227" s="96"/>
      <c r="B227" s="111">
        <v>3231</v>
      </c>
      <c r="C227" s="97" t="s">
        <v>481</v>
      </c>
      <c r="D227" s="298"/>
      <c r="E227" s="299">
        <v>675</v>
      </c>
      <c r="F227" s="299"/>
    </row>
    <row r="228" spans="1:6" ht="12.75" customHeight="1" x14ac:dyDescent="0.2">
      <c r="A228" s="96"/>
      <c r="B228" s="111">
        <v>3239</v>
      </c>
      <c r="C228" s="97" t="s">
        <v>16</v>
      </c>
      <c r="D228" s="298"/>
      <c r="E228" s="299">
        <v>550.03</v>
      </c>
      <c r="F228" s="299"/>
    </row>
    <row r="229" spans="1:6" ht="12.75" customHeight="1" x14ac:dyDescent="0.2">
      <c r="A229" s="96"/>
      <c r="B229" s="97" t="s">
        <v>358</v>
      </c>
      <c r="C229" s="97" t="s">
        <v>242</v>
      </c>
      <c r="D229" s="298"/>
      <c r="E229" s="299"/>
      <c r="F229" s="299"/>
    </row>
    <row r="230" spans="1:6" ht="12.75" customHeight="1" x14ac:dyDescent="0.2">
      <c r="A230" s="96"/>
      <c r="B230" s="98" t="s">
        <v>272</v>
      </c>
      <c r="C230" s="97" t="s">
        <v>273</v>
      </c>
      <c r="D230" s="298">
        <v>1191.33</v>
      </c>
      <c r="E230" s="298">
        <v>1079.32</v>
      </c>
      <c r="F230" s="299">
        <f t="shared" si="4"/>
        <v>90.59790318383655</v>
      </c>
    </row>
    <row r="231" spans="1:6" ht="29.25" customHeight="1" x14ac:dyDescent="0.2">
      <c r="A231" s="96"/>
      <c r="B231" s="98" t="s">
        <v>359</v>
      </c>
      <c r="C231" s="97" t="s">
        <v>360</v>
      </c>
      <c r="D231" s="298">
        <v>1191.33</v>
      </c>
      <c r="E231" s="298">
        <v>1079.32</v>
      </c>
      <c r="F231" s="299">
        <f t="shared" si="4"/>
        <v>90.59790318383655</v>
      </c>
    </row>
    <row r="232" spans="1:6" x14ac:dyDescent="0.2">
      <c r="A232" s="96"/>
      <c r="B232" s="97" t="s">
        <v>203</v>
      </c>
      <c r="C232" s="97" t="s">
        <v>148</v>
      </c>
      <c r="D232" s="298">
        <v>1191.33</v>
      </c>
      <c r="E232" s="298">
        <v>1079.32</v>
      </c>
      <c r="F232" s="299">
        <f t="shared" si="4"/>
        <v>90.59790318383655</v>
      </c>
    </row>
    <row r="233" spans="1:6" ht="12.75" customHeight="1" x14ac:dyDescent="0.2">
      <c r="A233" s="96"/>
      <c r="B233" s="97" t="s">
        <v>361</v>
      </c>
      <c r="C233" s="97" t="s">
        <v>362</v>
      </c>
      <c r="D233" s="298">
        <v>1191.33</v>
      </c>
      <c r="E233" s="298">
        <v>1079.32</v>
      </c>
      <c r="F233" s="299">
        <f t="shared" si="4"/>
        <v>90.59790318383655</v>
      </c>
    </row>
    <row r="234" spans="1:6" ht="12.75" customHeight="1" x14ac:dyDescent="0.2">
      <c r="A234" s="96"/>
      <c r="B234" s="97" t="s">
        <v>363</v>
      </c>
      <c r="C234" s="97" t="s">
        <v>274</v>
      </c>
      <c r="D234" s="298"/>
      <c r="E234" s="299"/>
      <c r="F234" s="299"/>
    </row>
    <row r="235" spans="1:6" ht="12.75" customHeight="1" x14ac:dyDescent="0.2">
      <c r="A235" s="96" t="s">
        <v>364</v>
      </c>
      <c r="B235" s="97" t="s">
        <v>365</v>
      </c>
      <c r="C235" s="97" t="s">
        <v>366</v>
      </c>
      <c r="D235" s="298"/>
      <c r="E235" s="299"/>
      <c r="F235" s="299"/>
    </row>
    <row r="236" spans="1:6" ht="12.75" customHeight="1" x14ac:dyDescent="0.2">
      <c r="A236" s="96"/>
      <c r="B236" s="97" t="s">
        <v>423</v>
      </c>
      <c r="C236" s="97" t="s">
        <v>424</v>
      </c>
      <c r="D236" s="298">
        <v>600</v>
      </c>
      <c r="E236" s="299">
        <v>0</v>
      </c>
      <c r="F236" s="299">
        <f t="shared" si="4"/>
        <v>0</v>
      </c>
    </row>
    <row r="237" spans="1:6" ht="12.75" customHeight="1" x14ac:dyDescent="0.2">
      <c r="A237" s="96"/>
      <c r="B237" s="97">
        <v>11001</v>
      </c>
      <c r="C237" s="97"/>
      <c r="D237" s="298">
        <v>600</v>
      </c>
      <c r="E237" s="299"/>
      <c r="F237" s="299">
        <f t="shared" si="4"/>
        <v>0</v>
      </c>
    </row>
    <row r="238" spans="1:6" ht="12.75" customHeight="1" x14ac:dyDescent="0.2">
      <c r="A238" s="96"/>
      <c r="B238" s="97">
        <v>3</v>
      </c>
      <c r="C238" s="97"/>
      <c r="D238" s="298">
        <v>600</v>
      </c>
      <c r="E238" s="299"/>
      <c r="F238" s="299">
        <f t="shared" si="4"/>
        <v>0</v>
      </c>
    </row>
    <row r="239" spans="1:6" ht="12.75" customHeight="1" x14ac:dyDescent="0.2">
      <c r="A239" s="96"/>
      <c r="B239" s="97">
        <v>32</v>
      </c>
      <c r="C239" s="97"/>
      <c r="D239" s="298">
        <v>600</v>
      </c>
      <c r="E239" s="299"/>
      <c r="F239" s="299">
        <f t="shared" si="4"/>
        <v>0</v>
      </c>
    </row>
    <row r="240" spans="1:6" ht="12.75" customHeight="1" x14ac:dyDescent="0.2">
      <c r="A240" s="96"/>
      <c r="B240" s="97"/>
      <c r="C240" s="97"/>
      <c r="D240" s="298"/>
      <c r="E240" s="299"/>
      <c r="F240" s="299"/>
    </row>
    <row r="241" spans="1:6" ht="12.75" customHeight="1" x14ac:dyDescent="0.2">
      <c r="A241" s="96"/>
      <c r="B241" s="97"/>
      <c r="C241" s="97"/>
      <c r="D241" s="298"/>
      <c r="E241" s="299"/>
      <c r="F241" s="299"/>
    </row>
    <row r="242" spans="1:6" ht="12.75" customHeight="1" x14ac:dyDescent="0.2">
      <c r="A242" s="96"/>
      <c r="B242" s="97" t="s">
        <v>253</v>
      </c>
      <c r="C242" s="97" t="s">
        <v>254</v>
      </c>
      <c r="D242" s="298"/>
      <c r="E242" s="299"/>
      <c r="F242" s="299"/>
    </row>
    <row r="243" spans="1:6" ht="25.5" customHeight="1" x14ac:dyDescent="0.2">
      <c r="A243" s="96"/>
      <c r="B243" s="97" t="s">
        <v>255</v>
      </c>
      <c r="C243" s="97" t="s">
        <v>256</v>
      </c>
      <c r="D243" s="298">
        <v>1</v>
      </c>
      <c r="E243" s="299">
        <v>0</v>
      </c>
      <c r="F243" s="299">
        <f t="shared" si="4"/>
        <v>0</v>
      </c>
    </row>
    <row r="244" spans="1:6" ht="12.75" customHeight="1" x14ac:dyDescent="0.2">
      <c r="A244" s="96"/>
      <c r="B244" s="97" t="s">
        <v>201</v>
      </c>
      <c r="C244" s="97" t="s">
        <v>202</v>
      </c>
      <c r="D244" s="298">
        <v>1</v>
      </c>
      <c r="E244" s="299">
        <v>0</v>
      </c>
      <c r="F244" s="299">
        <f t="shared" si="4"/>
        <v>0</v>
      </c>
    </row>
    <row r="245" spans="1:6" x14ac:dyDescent="0.2">
      <c r="A245" s="96"/>
      <c r="B245" s="97" t="s">
        <v>203</v>
      </c>
      <c r="C245" s="97" t="s">
        <v>148</v>
      </c>
      <c r="D245" s="298">
        <v>1</v>
      </c>
      <c r="E245" s="299">
        <v>0</v>
      </c>
      <c r="F245" s="299">
        <f t="shared" ref="F245:F252" si="5">(E245/D245)*100</f>
        <v>0</v>
      </c>
    </row>
    <row r="246" spans="1:6" ht="12.75" customHeight="1" x14ac:dyDescent="0.2">
      <c r="A246" s="96"/>
      <c r="B246" s="97" t="s">
        <v>204</v>
      </c>
      <c r="C246" s="97" t="s">
        <v>147</v>
      </c>
      <c r="D246" s="298">
        <v>1</v>
      </c>
      <c r="E246" s="299">
        <v>0</v>
      </c>
      <c r="F246" s="299">
        <f t="shared" si="5"/>
        <v>0</v>
      </c>
    </row>
    <row r="247" spans="1:6" ht="12.75" customHeight="1" x14ac:dyDescent="0.2">
      <c r="A247" s="96"/>
      <c r="B247" s="97" t="s">
        <v>9</v>
      </c>
      <c r="C247" s="97" t="s">
        <v>10</v>
      </c>
      <c r="D247" s="298"/>
      <c r="E247" s="299">
        <v>0</v>
      </c>
      <c r="F247" s="299"/>
    </row>
    <row r="248" spans="1:6" ht="25.5" customHeight="1" x14ac:dyDescent="0.2">
      <c r="A248" s="96" t="s">
        <v>367</v>
      </c>
      <c r="B248" s="97" t="s">
        <v>17</v>
      </c>
      <c r="C248" s="97" t="s">
        <v>18</v>
      </c>
      <c r="D248" s="298"/>
      <c r="E248" s="299">
        <v>0</v>
      </c>
      <c r="F248" s="299"/>
    </row>
    <row r="249" spans="1:6" x14ac:dyDescent="0.2">
      <c r="A249" s="96"/>
      <c r="B249" s="111">
        <v>3237</v>
      </c>
      <c r="C249" s="97" t="s">
        <v>14</v>
      </c>
      <c r="D249" s="298"/>
      <c r="E249" s="299">
        <v>0</v>
      </c>
      <c r="F249" s="299"/>
    </row>
    <row r="250" spans="1:6" x14ac:dyDescent="0.2">
      <c r="A250" s="96"/>
      <c r="B250" s="111">
        <v>3239</v>
      </c>
      <c r="C250" s="97" t="s">
        <v>16</v>
      </c>
      <c r="D250" s="298"/>
      <c r="E250" s="299">
        <v>0</v>
      </c>
      <c r="F250" s="299"/>
    </row>
    <row r="251" spans="1:6" ht="12.75" customHeight="1" x14ac:dyDescent="0.2">
      <c r="A251" s="96"/>
      <c r="B251" s="97" t="s">
        <v>368</v>
      </c>
      <c r="C251" s="97" t="s">
        <v>369</v>
      </c>
      <c r="D251" s="298"/>
      <c r="E251" s="299"/>
      <c r="F251" s="299"/>
    </row>
    <row r="252" spans="1:6" ht="12.75" customHeight="1" x14ac:dyDescent="0.2">
      <c r="A252" s="96"/>
      <c r="B252" s="97" t="s">
        <v>257</v>
      </c>
      <c r="C252" s="97" t="s">
        <v>258</v>
      </c>
      <c r="D252" s="298">
        <v>9021</v>
      </c>
      <c r="E252" s="299">
        <v>2374.83</v>
      </c>
      <c r="F252" s="299">
        <f t="shared" si="5"/>
        <v>26.325573661456602</v>
      </c>
    </row>
    <row r="253" spans="1:6" ht="12.75" customHeight="1" x14ac:dyDescent="0.2">
      <c r="A253" s="96"/>
      <c r="B253" s="97" t="s">
        <v>219</v>
      </c>
      <c r="C253" s="97" t="s">
        <v>220</v>
      </c>
      <c r="D253" s="298">
        <v>2</v>
      </c>
      <c r="E253" s="299">
        <v>0</v>
      </c>
      <c r="F253" s="299">
        <f t="shared" ref="F253:F326" si="6">(E253/D253)*100</f>
        <v>0</v>
      </c>
    </row>
    <row r="254" spans="1:6" ht="25.5" x14ac:dyDescent="0.2">
      <c r="A254" s="96"/>
      <c r="B254" s="97" t="s">
        <v>259</v>
      </c>
      <c r="C254" s="97" t="s">
        <v>151</v>
      </c>
      <c r="D254" s="298">
        <v>2</v>
      </c>
      <c r="E254" s="299">
        <v>0</v>
      </c>
      <c r="F254" s="299">
        <f t="shared" si="6"/>
        <v>0</v>
      </c>
    </row>
    <row r="255" spans="1:6" ht="25.5" x14ac:dyDescent="0.2">
      <c r="A255" s="96"/>
      <c r="B255" s="97" t="s">
        <v>260</v>
      </c>
      <c r="C255" s="97" t="s">
        <v>150</v>
      </c>
      <c r="D255" s="298">
        <v>2</v>
      </c>
      <c r="E255" s="299">
        <v>0</v>
      </c>
      <c r="F255" s="299">
        <f t="shared" si="6"/>
        <v>0</v>
      </c>
    </row>
    <row r="256" spans="1:6" ht="25.5" customHeight="1" x14ac:dyDescent="0.2">
      <c r="A256" s="96"/>
      <c r="B256" s="97" t="s">
        <v>54</v>
      </c>
      <c r="C256" s="97" t="s">
        <v>55</v>
      </c>
      <c r="D256" s="298"/>
      <c r="E256" s="299">
        <v>0</v>
      </c>
      <c r="F256" s="299"/>
    </row>
    <row r="257" spans="1:6" ht="12.75" customHeight="1" x14ac:dyDescent="0.2">
      <c r="A257" s="96" t="s">
        <v>370</v>
      </c>
      <c r="B257" s="97" t="s">
        <v>56</v>
      </c>
      <c r="C257" s="97" t="s">
        <v>57</v>
      </c>
      <c r="D257" s="298"/>
      <c r="E257" s="299"/>
      <c r="F257" s="299"/>
    </row>
    <row r="258" spans="1:6" ht="25.5" customHeight="1" x14ac:dyDescent="0.2">
      <c r="A258" s="96"/>
      <c r="B258" s="97" t="s">
        <v>221</v>
      </c>
      <c r="C258" s="97" t="s">
        <v>222</v>
      </c>
      <c r="D258" s="298">
        <v>8000</v>
      </c>
      <c r="E258" s="299">
        <v>3576.08</v>
      </c>
      <c r="F258" s="299">
        <f t="shared" si="6"/>
        <v>44.701000000000001</v>
      </c>
    </row>
    <row r="259" spans="1:6" ht="25.5" x14ac:dyDescent="0.2">
      <c r="A259" s="96"/>
      <c r="B259" s="97" t="s">
        <v>259</v>
      </c>
      <c r="C259" s="97" t="s">
        <v>151</v>
      </c>
      <c r="D259" s="298">
        <v>8000</v>
      </c>
      <c r="E259" s="299">
        <v>3576.08</v>
      </c>
      <c r="F259" s="299">
        <f t="shared" si="6"/>
        <v>44.701000000000001</v>
      </c>
    </row>
    <row r="260" spans="1:6" ht="25.5" x14ac:dyDescent="0.2">
      <c r="A260" s="96"/>
      <c r="B260" s="97" t="s">
        <v>260</v>
      </c>
      <c r="C260" s="97" t="s">
        <v>150</v>
      </c>
      <c r="D260" s="298">
        <v>8000</v>
      </c>
      <c r="E260" s="299">
        <v>3576.08</v>
      </c>
      <c r="F260" s="299">
        <f t="shared" si="6"/>
        <v>44.701000000000001</v>
      </c>
    </row>
    <row r="261" spans="1:6" ht="12.75" customHeight="1" x14ac:dyDescent="0.2">
      <c r="A261" s="96"/>
      <c r="B261" s="97" t="s">
        <v>19</v>
      </c>
      <c r="C261" s="97" t="s">
        <v>20</v>
      </c>
      <c r="D261" s="298"/>
      <c r="E261" s="299">
        <v>3576.08</v>
      </c>
      <c r="F261" s="299"/>
    </row>
    <row r="262" spans="1:6" ht="19.5" customHeight="1" x14ac:dyDescent="0.2">
      <c r="A262" s="96" t="s">
        <v>371</v>
      </c>
      <c r="B262" s="97" t="s">
        <v>261</v>
      </c>
      <c r="C262" s="97" t="s">
        <v>262</v>
      </c>
      <c r="D262" s="298"/>
      <c r="E262" s="299">
        <v>3576.08</v>
      </c>
      <c r="F262" s="299"/>
    </row>
    <row r="263" spans="1:6" ht="25.5" customHeight="1" x14ac:dyDescent="0.2">
      <c r="A263" s="96"/>
      <c r="B263" s="97" t="s">
        <v>263</v>
      </c>
      <c r="C263" s="97" t="s">
        <v>264</v>
      </c>
      <c r="D263" s="298">
        <v>1</v>
      </c>
      <c r="E263" s="298">
        <v>0</v>
      </c>
      <c r="F263" s="299">
        <f t="shared" si="6"/>
        <v>0</v>
      </c>
    </row>
    <row r="264" spans="1:6" ht="25.5" x14ac:dyDescent="0.2">
      <c r="A264" s="96"/>
      <c r="B264" s="97" t="s">
        <v>259</v>
      </c>
      <c r="C264" s="97" t="s">
        <v>151</v>
      </c>
      <c r="D264" s="298">
        <v>1</v>
      </c>
      <c r="E264" s="298">
        <v>0</v>
      </c>
      <c r="F264" s="299">
        <f t="shared" si="6"/>
        <v>0</v>
      </c>
    </row>
    <row r="265" spans="1:6" ht="25.5" x14ac:dyDescent="0.2">
      <c r="A265" s="96"/>
      <c r="B265" s="97" t="s">
        <v>260</v>
      </c>
      <c r="C265" s="97" t="s">
        <v>150</v>
      </c>
      <c r="D265" s="298">
        <v>1</v>
      </c>
      <c r="E265" s="298">
        <v>0</v>
      </c>
      <c r="F265" s="299">
        <f t="shared" si="6"/>
        <v>0</v>
      </c>
    </row>
    <row r="266" spans="1:6" ht="12.75" customHeight="1" x14ac:dyDescent="0.2">
      <c r="A266" s="96"/>
      <c r="B266" s="97" t="s">
        <v>19</v>
      </c>
      <c r="C266" s="97" t="s">
        <v>20</v>
      </c>
      <c r="D266" s="298"/>
      <c r="E266" s="298">
        <v>0</v>
      </c>
      <c r="F266" s="299"/>
    </row>
    <row r="267" spans="1:6" ht="12.75" customHeight="1" x14ac:dyDescent="0.2">
      <c r="A267" s="96" t="s">
        <v>372</v>
      </c>
      <c r="B267" s="97" t="s">
        <v>21</v>
      </c>
      <c r="C267" s="97" t="s">
        <v>22</v>
      </c>
      <c r="D267" s="298"/>
      <c r="E267" s="298">
        <v>0</v>
      </c>
      <c r="F267" s="299"/>
    </row>
    <row r="268" spans="1:6" ht="25.5" customHeight="1" x14ac:dyDescent="0.2">
      <c r="A268" s="96"/>
      <c r="B268" s="97" t="s">
        <v>265</v>
      </c>
      <c r="C268" s="97" t="s">
        <v>266</v>
      </c>
      <c r="D268" s="298"/>
      <c r="E268" s="302">
        <v>0</v>
      </c>
      <c r="F268" s="299"/>
    </row>
    <row r="269" spans="1:6" ht="25.5" x14ac:dyDescent="0.2">
      <c r="A269" s="96"/>
      <c r="B269" s="97" t="s">
        <v>259</v>
      </c>
      <c r="C269" s="97" t="s">
        <v>151</v>
      </c>
      <c r="D269" s="298"/>
      <c r="E269" s="302">
        <v>0</v>
      </c>
      <c r="F269" s="299"/>
    </row>
    <row r="270" spans="1:6" ht="25.5" x14ac:dyDescent="0.2">
      <c r="A270" s="96"/>
      <c r="B270" s="97" t="s">
        <v>260</v>
      </c>
      <c r="C270" s="97" t="s">
        <v>150</v>
      </c>
      <c r="D270" s="298"/>
      <c r="E270" s="302">
        <v>0</v>
      </c>
      <c r="F270" s="299"/>
    </row>
    <row r="271" spans="1:6" x14ac:dyDescent="0.2">
      <c r="A271" s="96"/>
      <c r="B271" s="111">
        <v>422</v>
      </c>
      <c r="C271" s="97" t="s">
        <v>20</v>
      </c>
      <c r="D271" s="298"/>
      <c r="E271" s="302">
        <v>0</v>
      </c>
      <c r="F271" s="299"/>
    </row>
    <row r="272" spans="1:6" ht="12.75" customHeight="1" x14ac:dyDescent="0.2">
      <c r="A272" s="96" t="s">
        <v>373</v>
      </c>
      <c r="B272" s="111">
        <v>4224</v>
      </c>
      <c r="C272" s="97" t="s">
        <v>262</v>
      </c>
      <c r="D272" s="298"/>
      <c r="E272" s="302">
        <v>0</v>
      </c>
      <c r="F272" s="299"/>
    </row>
    <row r="273" spans="1:6" ht="12.75" customHeight="1" x14ac:dyDescent="0.2">
      <c r="A273" s="96"/>
      <c r="B273" s="97" t="s">
        <v>425</v>
      </c>
      <c r="C273" s="97" t="s">
        <v>275</v>
      </c>
      <c r="D273" s="298">
        <v>420</v>
      </c>
      <c r="E273" s="299">
        <v>0</v>
      </c>
      <c r="F273" s="299">
        <f t="shared" si="6"/>
        <v>0</v>
      </c>
    </row>
    <row r="274" spans="1:6" ht="12.75" customHeight="1" x14ac:dyDescent="0.2">
      <c r="A274" s="96"/>
      <c r="B274" s="97" t="s">
        <v>0</v>
      </c>
      <c r="C274" s="97" t="s">
        <v>245</v>
      </c>
      <c r="D274" s="298">
        <v>420</v>
      </c>
      <c r="E274" s="299">
        <v>0</v>
      </c>
      <c r="F274" s="299">
        <f t="shared" si="6"/>
        <v>0</v>
      </c>
    </row>
    <row r="275" spans="1:6" ht="25.5" x14ac:dyDescent="0.2">
      <c r="A275" s="96"/>
      <c r="B275" s="97" t="s">
        <v>259</v>
      </c>
      <c r="C275" s="97" t="s">
        <v>151</v>
      </c>
      <c r="D275" s="298">
        <v>420</v>
      </c>
      <c r="E275" s="299">
        <v>0</v>
      </c>
      <c r="F275" s="299">
        <f t="shared" si="6"/>
        <v>0</v>
      </c>
    </row>
    <row r="276" spans="1:6" ht="25.5" x14ac:dyDescent="0.2">
      <c r="A276" s="96"/>
      <c r="B276" s="97" t="s">
        <v>260</v>
      </c>
      <c r="C276" s="97" t="s">
        <v>150</v>
      </c>
      <c r="D276" s="298">
        <v>420</v>
      </c>
      <c r="E276" s="299">
        <v>0</v>
      </c>
      <c r="F276" s="299">
        <f t="shared" si="6"/>
        <v>0</v>
      </c>
    </row>
    <row r="277" spans="1:6" ht="25.5" customHeight="1" x14ac:dyDescent="0.2">
      <c r="A277" s="96"/>
      <c r="B277" s="97" t="s">
        <v>54</v>
      </c>
      <c r="C277" s="97" t="s">
        <v>55</v>
      </c>
      <c r="D277" s="298"/>
      <c r="E277" s="299">
        <v>0</v>
      </c>
      <c r="F277" s="299"/>
    </row>
    <row r="278" spans="1:6" ht="12.75" customHeight="1" x14ac:dyDescent="0.2">
      <c r="A278" s="96" t="s">
        <v>374</v>
      </c>
      <c r="B278" s="97" t="s">
        <v>56</v>
      </c>
      <c r="C278" s="97" t="s">
        <v>57</v>
      </c>
      <c r="D278" s="298"/>
      <c r="E278" s="299">
        <v>0</v>
      </c>
      <c r="F278" s="299"/>
    </row>
    <row r="279" spans="1:6" ht="12.75" customHeight="1" x14ac:dyDescent="0.2">
      <c r="A279" s="96"/>
      <c r="B279" s="97" t="s">
        <v>269</v>
      </c>
      <c r="C279" s="97" t="s">
        <v>382</v>
      </c>
      <c r="D279" s="298">
        <v>19038.169999999998</v>
      </c>
      <c r="E279" s="298">
        <v>19105.419999999998</v>
      </c>
      <c r="F279" s="299">
        <f t="shared" si="6"/>
        <v>100.35323773240809</v>
      </c>
    </row>
    <row r="280" spans="1:6" ht="12.75" customHeight="1" x14ac:dyDescent="0.2">
      <c r="A280" s="96"/>
      <c r="B280" s="97" t="s">
        <v>383</v>
      </c>
      <c r="C280" s="97" t="s">
        <v>384</v>
      </c>
      <c r="D280" s="298">
        <v>19038.169999999998</v>
      </c>
      <c r="E280" s="298">
        <f>E282+E295</f>
        <v>19105.419999999998</v>
      </c>
      <c r="F280" s="299">
        <f t="shared" si="6"/>
        <v>100.35323773240809</v>
      </c>
    </row>
    <row r="281" spans="1:6" ht="12.75" customHeight="1" x14ac:dyDescent="0.2">
      <c r="A281" s="96"/>
      <c r="B281" s="97" t="s">
        <v>0</v>
      </c>
      <c r="C281" s="97" t="s">
        <v>245</v>
      </c>
      <c r="D281" s="298">
        <v>11282.55</v>
      </c>
      <c r="E281" s="298">
        <v>3157.56</v>
      </c>
      <c r="F281" s="299">
        <f t="shared" si="6"/>
        <v>27.986226517941425</v>
      </c>
    </row>
    <row r="282" spans="1:6" x14ac:dyDescent="0.2">
      <c r="A282" s="96"/>
      <c r="B282" s="97" t="s">
        <v>203</v>
      </c>
      <c r="C282" s="97" t="s">
        <v>148</v>
      </c>
      <c r="D282" s="298">
        <f>D281</f>
        <v>11282.55</v>
      </c>
      <c r="E282" s="298">
        <f>E283+E290</f>
        <v>11349.8</v>
      </c>
      <c r="F282" s="299">
        <f t="shared" si="6"/>
        <v>100.5960531971939</v>
      </c>
    </row>
    <row r="283" spans="1:6" ht="12.75" customHeight="1" x14ac:dyDescent="0.2">
      <c r="A283" s="96"/>
      <c r="B283" s="97" t="s">
        <v>227</v>
      </c>
      <c r="C283" s="97" t="s">
        <v>228</v>
      </c>
      <c r="D283" s="298">
        <f>D282-D290</f>
        <v>10805.06</v>
      </c>
      <c r="E283" s="298">
        <f>E284+E288+E286</f>
        <v>10805.06</v>
      </c>
      <c r="F283" s="299">
        <f t="shared" si="6"/>
        <v>100</v>
      </c>
    </row>
    <row r="284" spans="1:6" ht="12.75" customHeight="1" x14ac:dyDescent="0.2">
      <c r="A284" s="96"/>
      <c r="B284" s="97" t="s">
        <v>229</v>
      </c>
      <c r="C284" s="97" t="s">
        <v>230</v>
      </c>
      <c r="D284" s="298"/>
      <c r="E284" s="298">
        <f>E285</f>
        <v>6352.86</v>
      </c>
      <c r="F284" s="299"/>
    </row>
    <row r="285" spans="1:6" ht="12.75" customHeight="1" x14ac:dyDescent="0.2">
      <c r="A285" s="96" t="s">
        <v>375</v>
      </c>
      <c r="B285" s="97" t="s">
        <v>231</v>
      </c>
      <c r="C285" s="97" t="s">
        <v>232</v>
      </c>
      <c r="D285" s="298"/>
      <c r="E285" s="298">
        <v>6352.86</v>
      </c>
      <c r="F285" s="299"/>
    </row>
    <row r="286" spans="1:6" ht="12.75" customHeight="1" x14ac:dyDescent="0.2">
      <c r="A286" s="96"/>
      <c r="B286" s="111">
        <v>312</v>
      </c>
      <c r="C286" s="97"/>
      <c r="D286" s="298"/>
      <c r="E286" s="298">
        <f>E287</f>
        <v>2124.3200000000002</v>
      </c>
      <c r="F286" s="299"/>
    </row>
    <row r="287" spans="1:6" ht="12.75" customHeight="1" x14ac:dyDescent="0.2">
      <c r="A287" s="96"/>
      <c r="B287" s="111">
        <v>3121</v>
      </c>
      <c r="C287" s="97"/>
      <c r="D287" s="298"/>
      <c r="E287" s="298">
        <v>2124.3200000000002</v>
      </c>
      <c r="F287" s="299"/>
    </row>
    <row r="288" spans="1:6" ht="12.75" customHeight="1" x14ac:dyDescent="0.2">
      <c r="A288" s="96"/>
      <c r="B288" s="97" t="s">
        <v>235</v>
      </c>
      <c r="C288" s="97" t="s">
        <v>236</v>
      </c>
      <c r="D288" s="298"/>
      <c r="E288" s="298">
        <f>E289</f>
        <v>2327.88</v>
      </c>
      <c r="F288" s="299"/>
    </row>
    <row r="289" spans="1:6" ht="25.5" customHeight="1" x14ac:dyDescent="0.2">
      <c r="A289" s="96" t="s">
        <v>376</v>
      </c>
      <c r="B289" s="97" t="s">
        <v>237</v>
      </c>
      <c r="C289" s="97" t="s">
        <v>238</v>
      </c>
      <c r="D289" s="298"/>
      <c r="E289" s="298">
        <v>2327.88</v>
      </c>
      <c r="F289" s="299"/>
    </row>
    <row r="290" spans="1:6" x14ac:dyDescent="0.2">
      <c r="A290" s="96"/>
      <c r="B290" s="111">
        <v>32</v>
      </c>
      <c r="C290" s="97" t="s">
        <v>147</v>
      </c>
      <c r="D290" s="298">
        <v>477.49</v>
      </c>
      <c r="E290" s="298">
        <f>E292+E293</f>
        <v>544.74</v>
      </c>
      <c r="F290" s="299">
        <f t="shared" si="6"/>
        <v>114.08406458774006</v>
      </c>
    </row>
    <row r="291" spans="1:6" x14ac:dyDescent="0.2">
      <c r="A291" s="96"/>
      <c r="B291" s="111">
        <v>321</v>
      </c>
      <c r="C291" s="97" t="s">
        <v>3</v>
      </c>
      <c r="D291" s="298"/>
      <c r="E291" s="298">
        <f>E292</f>
        <v>450.94</v>
      </c>
      <c r="F291" s="299"/>
    </row>
    <row r="292" spans="1:6" x14ac:dyDescent="0.2">
      <c r="A292" s="96"/>
      <c r="B292" s="111">
        <v>3212</v>
      </c>
      <c r="C292" s="97" t="s">
        <v>6</v>
      </c>
      <c r="D292" s="298"/>
      <c r="E292" s="298">
        <v>450.94</v>
      </c>
      <c r="F292" s="299"/>
    </row>
    <row r="293" spans="1:6" x14ac:dyDescent="0.2">
      <c r="A293" s="96"/>
      <c r="B293" s="111">
        <v>3227</v>
      </c>
      <c r="C293" s="97"/>
      <c r="D293" s="298"/>
      <c r="E293" s="298">
        <v>93.8</v>
      </c>
      <c r="F293" s="299"/>
    </row>
    <row r="294" spans="1:6" ht="12.75" customHeight="1" x14ac:dyDescent="0.2">
      <c r="A294" s="96"/>
      <c r="B294" s="97" t="s">
        <v>270</v>
      </c>
      <c r="C294" s="97" t="s">
        <v>271</v>
      </c>
      <c r="D294" s="298">
        <v>7755.62</v>
      </c>
      <c r="E294" s="298">
        <v>7755.62</v>
      </c>
      <c r="F294" s="299">
        <f t="shared" si="6"/>
        <v>100</v>
      </c>
    </row>
    <row r="295" spans="1:6" x14ac:dyDescent="0.2">
      <c r="A295" s="96"/>
      <c r="B295" s="97" t="s">
        <v>203</v>
      </c>
      <c r="C295" s="97" t="s">
        <v>148</v>
      </c>
      <c r="D295" s="298">
        <v>7755.62</v>
      </c>
      <c r="E295" s="298">
        <v>7755.62</v>
      </c>
      <c r="F295" s="299">
        <f t="shared" si="6"/>
        <v>100</v>
      </c>
    </row>
    <row r="296" spans="1:6" ht="12.75" customHeight="1" x14ac:dyDescent="0.2">
      <c r="A296" s="96"/>
      <c r="B296" s="97" t="s">
        <v>227</v>
      </c>
      <c r="C296" s="97" t="s">
        <v>228</v>
      </c>
      <c r="D296" s="298">
        <v>7755.62</v>
      </c>
      <c r="E296" s="298">
        <v>7755.62</v>
      </c>
      <c r="F296" s="299">
        <f t="shared" si="6"/>
        <v>100</v>
      </c>
    </row>
    <row r="297" spans="1:6" ht="12.75" customHeight="1" x14ac:dyDescent="0.2">
      <c r="A297" s="96"/>
      <c r="B297" s="97" t="s">
        <v>229</v>
      </c>
      <c r="C297" s="97" t="s">
        <v>230</v>
      </c>
      <c r="D297" s="298"/>
      <c r="E297" s="298">
        <v>7755.62</v>
      </c>
      <c r="F297" s="299"/>
    </row>
    <row r="298" spans="1:6" ht="12.75" customHeight="1" x14ac:dyDescent="0.2">
      <c r="A298" s="96" t="s">
        <v>377</v>
      </c>
      <c r="B298" s="97" t="s">
        <v>231</v>
      </c>
      <c r="C298" s="97" t="s">
        <v>232</v>
      </c>
      <c r="D298" s="298"/>
      <c r="E298" s="298">
        <v>7755.62</v>
      </c>
      <c r="F298" s="299"/>
    </row>
    <row r="299" spans="1:6" ht="12.75" customHeight="1" x14ac:dyDescent="0.2">
      <c r="A299" s="96"/>
      <c r="B299" s="97" t="s">
        <v>233</v>
      </c>
      <c r="C299" s="97" t="s">
        <v>234</v>
      </c>
      <c r="D299" s="298"/>
      <c r="E299" s="298">
        <v>0</v>
      </c>
      <c r="F299" s="299"/>
    </row>
    <row r="300" spans="1:6" ht="12.75" customHeight="1" x14ac:dyDescent="0.2">
      <c r="A300" s="96" t="s">
        <v>378</v>
      </c>
      <c r="B300" s="97" t="s">
        <v>1</v>
      </c>
      <c r="C300" s="97" t="s">
        <v>234</v>
      </c>
      <c r="D300" s="298"/>
      <c r="E300" s="298">
        <v>0</v>
      </c>
      <c r="F300" s="299"/>
    </row>
    <row r="301" spans="1:6" ht="12.75" customHeight="1" x14ac:dyDescent="0.2">
      <c r="A301" s="96"/>
      <c r="B301" s="97" t="s">
        <v>235</v>
      </c>
      <c r="C301" s="97" t="s">
        <v>236</v>
      </c>
      <c r="D301" s="298"/>
      <c r="E301" s="298">
        <v>0</v>
      </c>
      <c r="F301" s="299"/>
    </row>
    <row r="302" spans="1:6" ht="25.5" customHeight="1" x14ac:dyDescent="0.2">
      <c r="A302" s="96" t="s">
        <v>379</v>
      </c>
      <c r="B302" s="97" t="s">
        <v>237</v>
      </c>
      <c r="C302" s="97" t="s">
        <v>238</v>
      </c>
      <c r="D302" s="298"/>
      <c r="E302" s="298">
        <v>0</v>
      </c>
      <c r="F302" s="299"/>
    </row>
    <row r="303" spans="1:6" ht="12.75" customHeight="1" x14ac:dyDescent="0.2">
      <c r="A303" s="96"/>
      <c r="B303" s="97" t="s">
        <v>204</v>
      </c>
      <c r="C303" s="97" t="s">
        <v>147</v>
      </c>
      <c r="D303" s="298">
        <v>0</v>
      </c>
      <c r="E303" s="298">
        <v>515</v>
      </c>
      <c r="F303" s="299"/>
    </row>
    <row r="304" spans="1:6" ht="12.75" customHeight="1" x14ac:dyDescent="0.2">
      <c r="A304" s="96"/>
      <c r="B304" s="97" t="s">
        <v>2</v>
      </c>
      <c r="C304" s="97" t="s">
        <v>3</v>
      </c>
      <c r="D304" s="298"/>
      <c r="E304" s="298">
        <v>210</v>
      </c>
      <c r="F304" s="299"/>
    </row>
    <row r="305" spans="1:6" ht="12.75" customHeight="1" x14ac:dyDescent="0.2">
      <c r="A305" s="96" t="s">
        <v>380</v>
      </c>
      <c r="B305" s="97" t="s">
        <v>5</v>
      </c>
      <c r="C305" s="97" t="s">
        <v>6</v>
      </c>
      <c r="D305" s="298"/>
      <c r="E305" s="298">
        <v>210</v>
      </c>
      <c r="F305" s="299"/>
    </row>
    <row r="306" spans="1:6" ht="12.75" customHeight="1" x14ac:dyDescent="0.2">
      <c r="A306" s="96"/>
      <c r="B306" s="111">
        <v>3212</v>
      </c>
      <c r="C306" s="97" t="s">
        <v>399</v>
      </c>
      <c r="D306" s="298"/>
      <c r="E306" s="298">
        <v>305</v>
      </c>
      <c r="F306" s="299"/>
    </row>
    <row r="307" spans="1:6" ht="12.75" customHeight="1" x14ac:dyDescent="0.2">
      <c r="A307" s="96"/>
      <c r="B307" s="97" t="s">
        <v>381</v>
      </c>
      <c r="C307" s="97" t="s">
        <v>421</v>
      </c>
      <c r="D307" s="298">
        <v>13600</v>
      </c>
      <c r="E307" s="299">
        <v>6988.42</v>
      </c>
      <c r="F307" s="299">
        <f t="shared" si="6"/>
        <v>51.385441176470593</v>
      </c>
    </row>
    <row r="308" spans="1:6" ht="12.75" customHeight="1" x14ac:dyDescent="0.2">
      <c r="A308" s="96"/>
      <c r="B308" s="97" t="s">
        <v>422</v>
      </c>
      <c r="C308" s="97" t="s">
        <v>420</v>
      </c>
      <c r="D308" s="298">
        <v>13600</v>
      </c>
      <c r="E308" s="299">
        <f>E310+E325</f>
        <v>13052.23</v>
      </c>
      <c r="F308" s="299">
        <f t="shared" si="6"/>
        <v>95.972279411764703</v>
      </c>
    </row>
    <row r="309" spans="1:6" ht="12.75" customHeight="1" x14ac:dyDescent="0.2">
      <c r="A309" s="96"/>
      <c r="B309" s="97" t="s">
        <v>0</v>
      </c>
      <c r="C309" s="97" t="s">
        <v>245</v>
      </c>
      <c r="D309" s="298">
        <v>5440</v>
      </c>
      <c r="E309" s="299">
        <f>E310</f>
        <v>4892.2300000000005</v>
      </c>
      <c r="F309" s="299">
        <f t="shared" si="6"/>
        <v>89.930698529411785</v>
      </c>
    </row>
    <row r="310" spans="1:6" x14ac:dyDescent="0.2">
      <c r="A310" s="96"/>
      <c r="B310" s="97" t="s">
        <v>203</v>
      </c>
      <c r="C310" s="97" t="s">
        <v>148</v>
      </c>
      <c r="D310" s="298">
        <v>5440</v>
      </c>
      <c r="E310" s="299">
        <f>E311+E318</f>
        <v>4892.2300000000005</v>
      </c>
      <c r="F310" s="299">
        <f t="shared" si="6"/>
        <v>89.930698529411785</v>
      </c>
    </row>
    <row r="311" spans="1:6" ht="12.75" customHeight="1" x14ac:dyDescent="0.2">
      <c r="A311" s="96"/>
      <c r="B311" s="97" t="s">
        <v>227</v>
      </c>
      <c r="C311" s="97" t="s">
        <v>228</v>
      </c>
      <c r="D311" s="298">
        <f>D310-D318</f>
        <v>4435</v>
      </c>
      <c r="E311" s="299">
        <f>E312+E314+E316</f>
        <v>4235.84</v>
      </c>
      <c r="F311" s="299">
        <f t="shared" si="6"/>
        <v>95.509357384441941</v>
      </c>
    </row>
    <row r="312" spans="1:6" ht="12.75" customHeight="1" x14ac:dyDescent="0.2">
      <c r="A312" s="96"/>
      <c r="B312" s="97" t="s">
        <v>229</v>
      </c>
      <c r="C312" s="97" t="s">
        <v>230</v>
      </c>
      <c r="D312" s="298"/>
      <c r="E312" s="299">
        <f>E313</f>
        <v>1536.02</v>
      </c>
      <c r="F312" s="299"/>
    </row>
    <row r="313" spans="1:6" ht="12.75" customHeight="1" x14ac:dyDescent="0.2">
      <c r="A313" s="96" t="s">
        <v>385</v>
      </c>
      <c r="B313" s="97" t="s">
        <v>231</v>
      </c>
      <c r="C313" s="97" t="s">
        <v>232</v>
      </c>
      <c r="D313" s="298"/>
      <c r="E313" s="299">
        <v>1536.02</v>
      </c>
      <c r="F313" s="299"/>
    </row>
    <row r="314" spans="1:6" ht="12.75" customHeight="1" x14ac:dyDescent="0.2">
      <c r="A314" s="96"/>
      <c r="B314" s="97" t="s">
        <v>233</v>
      </c>
      <c r="C314" s="97" t="s">
        <v>234</v>
      </c>
      <c r="D314" s="298"/>
      <c r="E314" s="299">
        <f>E315</f>
        <v>1100</v>
      </c>
      <c r="F314" s="299"/>
    </row>
    <row r="315" spans="1:6" ht="12.75" customHeight="1" x14ac:dyDescent="0.2">
      <c r="A315" s="96" t="s">
        <v>386</v>
      </c>
      <c r="B315" s="97" t="s">
        <v>1</v>
      </c>
      <c r="C315" s="97" t="s">
        <v>234</v>
      </c>
      <c r="D315" s="298"/>
      <c r="E315" s="299">
        <v>1100</v>
      </c>
      <c r="F315" s="299"/>
    </row>
    <row r="316" spans="1:6" ht="12.75" customHeight="1" x14ac:dyDescent="0.2">
      <c r="A316" s="96"/>
      <c r="B316" s="111">
        <v>313</v>
      </c>
      <c r="C316" s="97" t="s">
        <v>236</v>
      </c>
      <c r="D316" s="298"/>
      <c r="E316" s="299">
        <f>E317</f>
        <v>1599.82</v>
      </c>
      <c r="F316" s="299"/>
    </row>
    <row r="317" spans="1:6" ht="12.75" customHeight="1" x14ac:dyDescent="0.2">
      <c r="A317" s="96"/>
      <c r="B317" s="111">
        <v>3132</v>
      </c>
      <c r="C317" s="97" t="s">
        <v>238</v>
      </c>
      <c r="D317" s="298"/>
      <c r="E317" s="299">
        <v>1599.82</v>
      </c>
      <c r="F317" s="299"/>
    </row>
    <row r="318" spans="1:6" ht="12.75" customHeight="1" x14ac:dyDescent="0.2">
      <c r="A318" s="96"/>
      <c r="B318" s="111">
        <v>32</v>
      </c>
      <c r="C318" s="97" t="s">
        <v>398</v>
      </c>
      <c r="D318" s="298">
        <v>1005</v>
      </c>
      <c r="E318" s="299">
        <f>E319+E322</f>
        <v>656.39</v>
      </c>
      <c r="F318" s="299">
        <f t="shared" si="6"/>
        <v>65.312437810945269</v>
      </c>
    </row>
    <row r="319" spans="1:6" ht="12.75" customHeight="1" x14ac:dyDescent="0.2">
      <c r="A319" s="96"/>
      <c r="B319" s="111">
        <v>321</v>
      </c>
      <c r="C319" s="97" t="s">
        <v>3</v>
      </c>
      <c r="D319" s="298"/>
      <c r="E319" s="299">
        <f>E320+E321</f>
        <v>521.39</v>
      </c>
      <c r="F319" s="299"/>
    </row>
    <row r="320" spans="1:6" ht="12.75" customHeight="1" x14ac:dyDescent="0.2">
      <c r="A320" s="96"/>
      <c r="B320" s="111">
        <v>3211</v>
      </c>
      <c r="C320" s="97" t="s">
        <v>6</v>
      </c>
      <c r="D320" s="298"/>
      <c r="E320" s="299">
        <v>0</v>
      </c>
      <c r="F320" s="299"/>
    </row>
    <row r="321" spans="1:8" ht="12.75" customHeight="1" x14ac:dyDescent="0.2">
      <c r="A321" s="96"/>
      <c r="B321" s="111">
        <v>3212</v>
      </c>
      <c r="C321" s="97" t="s">
        <v>399</v>
      </c>
      <c r="D321" s="298"/>
      <c r="E321" s="299">
        <v>521.39</v>
      </c>
      <c r="F321" s="299"/>
    </row>
    <row r="322" spans="1:8" ht="12.75" customHeight="1" x14ac:dyDescent="0.2">
      <c r="A322" s="96"/>
      <c r="B322" s="111">
        <v>323</v>
      </c>
      <c r="C322" s="97" t="s">
        <v>33</v>
      </c>
      <c r="D322" s="298"/>
      <c r="E322" s="299">
        <f>E323</f>
        <v>135</v>
      </c>
      <c r="F322" s="299"/>
    </row>
    <row r="323" spans="1:8" ht="12.75" customHeight="1" x14ac:dyDescent="0.2">
      <c r="A323" s="96"/>
      <c r="B323" s="111">
        <v>3236</v>
      </c>
      <c r="C323" s="97" t="s">
        <v>483</v>
      </c>
      <c r="D323" s="298"/>
      <c r="E323" s="299">
        <v>135</v>
      </c>
      <c r="F323" s="299"/>
    </row>
    <row r="324" spans="1:8" ht="12.75" customHeight="1" x14ac:dyDescent="0.2">
      <c r="A324" s="96"/>
      <c r="B324" s="97" t="s">
        <v>270</v>
      </c>
      <c r="C324" s="97" t="s">
        <v>271</v>
      </c>
      <c r="D324" s="298">
        <v>8160</v>
      </c>
      <c r="E324" s="299">
        <v>8160</v>
      </c>
      <c r="F324" s="299">
        <f t="shared" si="6"/>
        <v>100</v>
      </c>
    </row>
    <row r="325" spans="1:8" x14ac:dyDescent="0.2">
      <c r="A325" s="96"/>
      <c r="B325" s="97" t="s">
        <v>203</v>
      </c>
      <c r="C325" s="97" t="s">
        <v>148</v>
      </c>
      <c r="D325" s="298">
        <v>8160</v>
      </c>
      <c r="E325" s="299">
        <v>8160</v>
      </c>
      <c r="F325" s="299">
        <f t="shared" si="6"/>
        <v>100</v>
      </c>
    </row>
    <row r="326" spans="1:8" ht="12.75" customHeight="1" x14ac:dyDescent="0.2">
      <c r="A326" s="96"/>
      <c r="B326" s="97" t="s">
        <v>227</v>
      </c>
      <c r="C326" s="97" t="s">
        <v>228</v>
      </c>
      <c r="D326" s="298">
        <v>8160</v>
      </c>
      <c r="E326" s="299">
        <v>8160</v>
      </c>
      <c r="F326" s="299">
        <f t="shared" si="6"/>
        <v>100</v>
      </c>
    </row>
    <row r="327" spans="1:8" ht="12.75" customHeight="1" x14ac:dyDescent="0.2">
      <c r="A327" s="96"/>
      <c r="B327" s="97" t="s">
        <v>229</v>
      </c>
      <c r="C327" s="97" t="s">
        <v>230</v>
      </c>
      <c r="D327" s="298"/>
      <c r="E327" s="299">
        <v>8160</v>
      </c>
      <c r="F327" s="299"/>
    </row>
    <row r="328" spans="1:8" ht="12.75" customHeight="1" x14ac:dyDescent="0.2">
      <c r="A328" s="96" t="s">
        <v>387</v>
      </c>
      <c r="B328" s="97" t="s">
        <v>231</v>
      </c>
      <c r="C328" s="97" t="s">
        <v>232</v>
      </c>
      <c r="D328" s="298"/>
      <c r="E328" s="299">
        <v>8160</v>
      </c>
      <c r="F328" s="299"/>
    </row>
    <row r="329" spans="1:8" ht="12.75" customHeight="1" x14ac:dyDescent="0.2">
      <c r="A329" s="96"/>
      <c r="B329" s="97" t="s">
        <v>233</v>
      </c>
      <c r="C329" s="97" t="s">
        <v>234</v>
      </c>
      <c r="D329" s="298"/>
      <c r="E329" s="299">
        <v>0</v>
      </c>
      <c r="F329" s="299"/>
    </row>
    <row r="330" spans="1:8" ht="12.75" customHeight="1" x14ac:dyDescent="0.2">
      <c r="A330" s="96" t="s">
        <v>388</v>
      </c>
      <c r="B330" s="97" t="s">
        <v>1</v>
      </c>
      <c r="C330" s="97" t="s">
        <v>234</v>
      </c>
      <c r="D330" s="298"/>
      <c r="E330" s="299">
        <v>0</v>
      </c>
      <c r="F330" s="299"/>
    </row>
    <row r="331" spans="1:8" ht="12.75" customHeight="1" x14ac:dyDescent="0.2">
      <c r="A331" s="96"/>
      <c r="B331" s="97" t="s">
        <v>235</v>
      </c>
      <c r="C331" s="97" t="s">
        <v>236</v>
      </c>
      <c r="D331" s="298"/>
      <c r="E331" s="299">
        <v>0</v>
      </c>
      <c r="F331" s="299"/>
    </row>
    <row r="332" spans="1:8" ht="25.5" customHeight="1" x14ac:dyDescent="0.2">
      <c r="A332" s="96" t="s">
        <v>389</v>
      </c>
      <c r="B332" s="97" t="s">
        <v>237</v>
      </c>
      <c r="C332" s="97" t="s">
        <v>238</v>
      </c>
      <c r="D332" s="298"/>
      <c r="E332" s="299">
        <v>0</v>
      </c>
      <c r="F332" s="299"/>
    </row>
    <row r="333" spans="1:8" ht="409.6" hidden="1" customHeight="1" x14ac:dyDescent="0.2">
      <c r="F333" s="299" t="e">
        <f t="shared" ref="F333" si="7">(E333/D333)*100</f>
        <v>#DIV/0!</v>
      </c>
    </row>
    <row r="334" spans="1:8" ht="8.85" customHeight="1" x14ac:dyDescent="0.2"/>
    <row r="335" spans="1:8" x14ac:dyDescent="0.2">
      <c r="G335" s="105"/>
      <c r="H335" s="105"/>
    </row>
    <row r="336" spans="1:8" x14ac:dyDescent="0.2">
      <c r="B336" s="243" t="s">
        <v>477</v>
      </c>
      <c r="C336" s="243"/>
      <c r="D336" s="303"/>
      <c r="E336" s="231"/>
      <c r="F336" s="232"/>
      <c r="G336" s="237"/>
      <c r="H336" s="238"/>
    </row>
    <row r="337" spans="2:8" x14ac:dyDescent="0.2">
      <c r="B337" s="244"/>
      <c r="C337" s="244"/>
      <c r="D337" s="303"/>
      <c r="E337" s="245" t="s">
        <v>401</v>
      </c>
      <c r="F337" s="245"/>
      <c r="G337" s="244"/>
      <c r="H337" s="244"/>
    </row>
    <row r="338" spans="2:8" ht="12.75" customHeight="1" x14ac:dyDescent="0.2">
      <c r="B338" s="234" t="s">
        <v>478</v>
      </c>
      <c r="C338" s="234"/>
      <c r="D338" s="303"/>
      <c r="E338" s="242" t="s">
        <v>400</v>
      </c>
      <c r="F338" s="242"/>
      <c r="G338" s="244"/>
      <c r="H338" s="244"/>
    </row>
    <row r="339" spans="2:8" x14ac:dyDescent="0.2">
      <c r="B339" s="234" t="s">
        <v>479</v>
      </c>
      <c r="C339" s="234"/>
      <c r="D339" s="303"/>
      <c r="E339" s="235"/>
      <c r="F339" s="235"/>
      <c r="G339" s="73"/>
      <c r="H339" s="73"/>
    </row>
    <row r="340" spans="2:8" x14ac:dyDescent="0.2">
      <c r="B340" s="234"/>
      <c r="C340" s="234"/>
      <c r="D340" s="235"/>
      <c r="E340" s="235"/>
      <c r="F340" s="235"/>
      <c r="G340" s="73"/>
      <c r="H340" s="73"/>
    </row>
    <row r="341" spans="2:8" x14ac:dyDescent="0.2">
      <c r="B341" s="236"/>
      <c r="C341" s="236"/>
      <c r="D341" s="303"/>
      <c r="E341" s="304"/>
      <c r="F341" s="303"/>
      <c r="G341" s="236"/>
      <c r="H341" s="236"/>
    </row>
    <row r="342" spans="2:8" x14ac:dyDescent="0.2">
      <c r="B342" s="236"/>
      <c r="C342" s="236"/>
      <c r="D342" s="303"/>
      <c r="E342" s="304"/>
      <c r="F342" s="303"/>
      <c r="G342" s="236"/>
      <c r="H342" s="236"/>
    </row>
  </sheetData>
  <mergeCells count="7">
    <mergeCell ref="J8:M8"/>
    <mergeCell ref="B336:C336"/>
    <mergeCell ref="B337:C337"/>
    <mergeCell ref="G337:H337"/>
    <mergeCell ref="G338:H338"/>
    <mergeCell ref="E338:F338"/>
    <mergeCell ref="E337:F337"/>
  </mergeCells>
  <pageMargins left="0.25" right="0.25" top="0.75" bottom="0.75" header="0.3" footer="0.3"/>
  <pageSetup paperSize="9" orientation="portrait" horizontalDpi="0" verticalDpi="0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Sažetak</vt:lpstr>
      <vt:lpstr>Prihodi i rashodi po izvorima</vt:lpstr>
      <vt:lpstr>Rashodi prema funkcijskoj k </vt:lpstr>
      <vt:lpstr>Rashodi</vt:lpstr>
      <vt:lpstr>Prihodi</vt:lpstr>
      <vt:lpstr>Račun financiranja</vt:lpstr>
      <vt:lpstr>Programska klasifikacija</vt:lpstr>
      <vt:lpstr>Prihodi!_GoBack</vt:lpstr>
      <vt:lpstr>Prihodi!Print_Area</vt:lpstr>
      <vt:lpstr>Rashodi!Print_Area</vt:lpstr>
      <vt:lpstr>'Programska klasifikacija'!Print_Titles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2022-07-14T08:37:22Z</dcterms:created>
  <dcterms:modified xsi:type="dcterms:W3CDTF">2025-03-31T06:42:43Z</dcterms:modified>
</cp:coreProperties>
</file>